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bookViews>
    <workbookView xWindow="0" yWindow="0" windowWidth="28800" windowHeight="11610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71027"/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E115" i="1" l="1"/>
  <c r="E120" i="1" s="1"/>
  <c r="G115" i="1"/>
  <c r="G121" i="1" s="1"/>
  <c r="I115" i="1"/>
  <c r="I118" i="1" s="1"/>
  <c r="C115" i="1"/>
  <c r="C120" i="1" s="1"/>
  <c r="B115" i="1"/>
  <c r="B118" i="1" s="1"/>
  <c r="D115" i="1"/>
  <c r="D121" i="1" s="1"/>
  <c r="F115" i="1"/>
  <c r="F116" i="1" s="1"/>
  <c r="H115" i="1"/>
  <c r="H114" i="1" s="1"/>
  <c r="J115" i="1"/>
  <c r="J116" i="1" s="1"/>
  <c r="H121" i="1" l="1"/>
  <c r="H118" i="1"/>
  <c r="H116" i="1"/>
  <c r="E118" i="1"/>
  <c r="H120" i="1"/>
  <c r="B120" i="1"/>
  <c r="J119" i="1"/>
  <c r="I116" i="1"/>
  <c r="I117" i="1" s="1"/>
  <c r="I114" i="1"/>
  <c r="F114" i="1"/>
  <c r="F120" i="1"/>
  <c r="I120" i="1"/>
  <c r="E121" i="1"/>
  <c r="D118" i="1"/>
  <c r="D114" i="1"/>
  <c r="J118" i="1"/>
  <c r="D120" i="1"/>
  <c r="G114" i="1"/>
  <c r="D116" i="1"/>
  <c r="G118" i="1"/>
  <c r="J121" i="1"/>
  <c r="B121" i="1"/>
  <c r="J114" i="1"/>
  <c r="F121" i="1"/>
  <c r="I121" i="1"/>
  <c r="E114" i="1"/>
  <c r="E116" i="1"/>
  <c r="E117" i="1" s="1"/>
  <c r="J120" i="1"/>
  <c r="F117" i="1"/>
  <c r="F118" i="1"/>
  <c r="B114" i="1"/>
  <c r="J117" i="1"/>
  <c r="B116" i="1"/>
  <c r="B117" i="1" s="1"/>
  <c r="B119" i="1" s="1"/>
  <c r="I119" i="1"/>
  <c r="H117" i="1"/>
  <c r="D117" i="1"/>
  <c r="G120" i="1"/>
  <c r="G116" i="1"/>
  <c r="G117" i="1" s="1"/>
  <c r="C121" i="1"/>
  <c r="C118" i="1"/>
  <c r="C114" i="1"/>
  <c r="C116" i="1"/>
  <c r="C117" i="1" s="1"/>
  <c r="H119" i="1" l="1"/>
  <c r="G119" i="1"/>
  <c r="E119" i="1"/>
  <c r="D119" i="1"/>
  <c r="C119" i="1"/>
  <c r="F119" i="1"/>
</calcChain>
</file>

<file path=xl/sharedStrings.xml><?xml version="1.0" encoding="utf-8"?>
<sst xmlns="http://schemas.openxmlformats.org/spreadsheetml/2006/main" count="122" uniqueCount="108">
  <si>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</si>
  <si>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</si>
  <si>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</si>
  <si>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</si>
  <si>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</si>
  <si>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</si>
  <si>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</si>
  <si>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</si>
  <si>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</si>
  <si>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</si>
  <si>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</si>
  <si>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</si>
  <si>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</si>
  <si>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</si>
  <si>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</si>
  <si>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</si>
  <si>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</si>
  <si>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</si>
  <si>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</si>
  <si>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</si>
  <si>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</si>
  <si>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</si>
  <si>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</si>
  <si>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</si>
  <si>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</si>
  <si>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</si>
  <si>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</si>
  <si>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</si>
  <si>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</si>
  <si>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</si>
  <si>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</si>
  <si>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</si>
  <si>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</si>
  <si>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</si>
  <si>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</si>
  <si>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</si>
  <si>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</si>
  <si>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</si>
  <si>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</si>
  <si>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</si>
  <si>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</si>
  <si>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</si>
  <si>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</si>
  <si>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</si>
  <si>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</si>
  <si>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</si>
  <si>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</si>
  <si>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</si>
  <si>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</si>
  <si>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</si>
  <si>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</si>
  <si>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</si>
  <si>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</si>
  <si>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</si>
  <si>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</si>
  <si>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</si>
  <si>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</si>
  <si>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</si>
  <si>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</si>
  <si>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</si>
  <si>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</si>
  <si>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</si>
  <si>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</si>
  <si>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</si>
  <si>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</si>
  <si>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</si>
  <si>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</si>
  <si>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</si>
  <si>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</si>
  <si>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</si>
  <si>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</si>
  <si>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</si>
  <si>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</si>
  <si>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</si>
  <si>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</si>
  <si>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</si>
  <si>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</si>
  <si>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</si>
  <si>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St. Olavs Hospital HF, Avdeling for medisinsk biokjemi</t>
  </si>
  <si>
    <t xml:space="preserve">Margrete Lie, margrete.lie@stolav.no </t>
  </si>
  <si>
    <t>LC-MS/MS</t>
  </si>
  <si>
    <t>Ikke relevant</t>
  </si>
  <si>
    <t>X</t>
  </si>
  <si>
    <t>Romtemperatur</t>
  </si>
  <si>
    <t>Oppbevart i romtemperatur i laboratoriet</t>
  </si>
  <si>
    <t>18 grader C</t>
  </si>
  <si>
    <t>Konklusjon</t>
  </si>
  <si>
    <t>Vurdering av funn og annen viktig informasjon til forsøket</t>
  </si>
  <si>
    <t>Arne Åsberg, fagansvarlig lege</t>
  </si>
  <si>
    <t>Rita Spets, seksjonsleder</t>
  </si>
  <si>
    <t>Batch-metode</t>
  </si>
  <si>
    <t>Agilent 1290 høytrykksvæskekromatograf</t>
  </si>
  <si>
    <t>Spytt-kortisol</t>
  </si>
  <si>
    <t>Kortisol</t>
  </si>
  <si>
    <t>Spytt</t>
  </si>
  <si>
    <t>Salivette®, "Syntetic swab for cortisol determination"</t>
  </si>
  <si>
    <t>Kjøleskap</t>
  </si>
  <si>
    <t>Primært oppbevart i Nunc-rør i romtemperatur</t>
  </si>
  <si>
    <t>Kortisol i spytt er holdbart inntil 7 døgn ved oppbevaring i romtemperatur.</t>
  </si>
  <si>
    <t xml:space="preserve">Spytt-kortisol i romtemperatur </t>
  </si>
  <si>
    <t>Kristine Solem, valideringsansvarlig</t>
  </si>
  <si>
    <t>Dato og signatur: 11.10.2016</t>
  </si>
  <si>
    <t>Frosset ved minus 80 grader C etter oppbevaring i romtemperatur</t>
  </si>
  <si>
    <t xml:space="preserve">Oppbevaringstidene er regnet fra det tidspunkt prøven var ferdig fordelt til Nunc-rør, dvs. rett etter at tampongen var sentrifugert. Nullprøven ble da straks nedfrosset ved minus 80 grader C, mens de andre porsjonene ble oppbevart i romtemperatur i sine angitte tidsrom før de også ble nedfrosset. Alle porsjoner fra samme person ble analysert i samme "batch". Tillatt bias og tillatt totalfeil er bare delvis basert på data om biologisk variasjon. Vi har mer skjønnsmessig fastsatt tillatt bias til 10% og tillatt upresisjontil til 7%, slik at tillatt totalfeil kunne estimeres til 10% + 1,65 x 7% = 22 %. Hele konfidensintervallet for gjennomsnittet ligger innenfor tillatt bias til alle tidspunkt. I 19 av de 20 prøvene (95% av prøvene) er alle måleverdier innenfor tillatt totalfeil. Hvorfor den ene prøven (nr 4) skiller seg ut, er ikke klart. Det kan, blant annet, tenkes at nullprøven er feil. </t>
  </si>
  <si>
    <t>2200 g</t>
  </si>
  <si>
    <t>10 minutter</t>
  </si>
  <si>
    <t>Inntil 8 døgn</t>
  </si>
  <si>
    <t>&lt; 24 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</si>
</sst>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name val="Arial"/>
    </font>
    <font>
      <sz val="1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8"/>
      <name val="Arial"/>
      <family val="2"/>
    </font>
    <font>
      <sz val="8"/>
      <color indexed="64"/>
      <name val="Microsoft Sans Serif"/>
      <family val="2"/>
    </font>
    <font>
      <sz val="8"/>
      <name val="Microsoft Sans Serif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0" borderId="0" xfId="0" applyBorder="1" applyProtection="1">
      <protection hidden="1"/>
    </xf>
    <xf numFmtId="0" fontId="0" fillId="4" borderId="0" xfId="0" applyFill="1"/>
    <xf numFmtId="0" fontId="12" fillId="4" borderId="0" xfId="0" applyFont="1" applyFill="1"/>
    <xf numFmtId="0" fontId="13" fillId="5" borderId="18" xfId="0" applyFont="1" applyFill="1" applyBorder="1"/>
    <xf numFmtId="0" fontId="0" fillId="5" borderId="20" xfId="0" applyFill="1" applyBorder="1" applyAlignment="1"/>
    <xf numFmtId="0" fontId="0" fillId="5" borderId="21" xfId="0" applyFill="1" applyBorder="1" applyAlignment="1"/>
    <xf numFmtId="0" fontId="14" fillId="5" borderId="18" xfId="0" applyFont="1" applyFill="1" applyBorder="1"/>
    <xf numFmtId="0" fontId="15" fillId="4" borderId="0" xfId="0" applyFont="1" applyFill="1"/>
    <xf numFmtId="0" fontId="16" fillId="4" borderId="0" xfId="0" applyFont="1" applyFill="1"/>
    <xf numFmtId="0" fontId="15" fillId="5" borderId="0" xfId="0" applyFont="1" applyFill="1"/>
    <xf numFmtId="0" fontId="17" fillId="4" borderId="0" xfId="0" applyFont="1" applyFill="1"/>
    <xf numFmtId="0" fontId="18" fillId="4" borderId="0" xfId="0" applyFont="1" applyFill="1"/>
    <xf numFmtId="0" fontId="18" fillId="5" borderId="18" xfId="0" applyFont="1" applyFill="1" applyBorder="1"/>
    <xf numFmtId="0" fontId="18" fillId="4" borderId="0" xfId="0" applyFont="1" applyFill="1" applyBorder="1"/>
    <xf numFmtId="0" fontId="18" fillId="5" borderId="18" xfId="0" applyFont="1" applyFill="1" applyBorder="1" applyAlignment="1">
      <alignment horizontal="center"/>
    </xf>
    <xf numFmtId="0" fontId="18" fillId="6" borderId="18" xfId="0" applyFont="1" applyFill="1" applyBorder="1"/>
    <xf numFmtId="0" fontId="18" fillId="6" borderId="19" xfId="0" applyFont="1" applyFill="1" applyBorder="1" applyAlignment="1"/>
    <xf numFmtId="0" fontId="18" fillId="6" borderId="21" xfId="0" applyFont="1" applyFill="1" applyBorder="1" applyAlignment="1"/>
    <xf numFmtId="0" fontId="18" fillId="6" borderId="19" xfId="0" applyFont="1" applyFill="1" applyBorder="1"/>
    <xf numFmtId="0" fontId="18" fillId="6" borderId="20" xfId="0" applyFont="1" applyFill="1" applyBorder="1"/>
    <xf numFmtId="0" fontId="18" fillId="6" borderId="21" xfId="0" applyFont="1" applyFill="1" applyBorder="1"/>
    <xf numFmtId="0" fontId="19" fillId="6" borderId="18" xfId="0" applyFont="1" applyFill="1" applyBorder="1"/>
    <xf numFmtId="0" fontId="18" fillId="6" borderId="23" xfId="0" applyFont="1" applyFill="1" applyBorder="1"/>
    <xf numFmtId="0" fontId="18" fillId="5" borderId="23" xfId="0" applyFont="1" applyFill="1" applyBorder="1"/>
    <xf numFmtId="0" fontId="18" fillId="6" borderId="24" xfId="0" applyFont="1" applyFill="1" applyBorder="1"/>
    <xf numFmtId="0" fontId="18" fillId="6" borderId="25" xfId="0" applyFont="1" applyFill="1" applyBorder="1"/>
    <xf numFmtId="0" fontId="18" fillId="6" borderId="26" xfId="0" applyFont="1" applyFill="1" applyBorder="1"/>
    <xf numFmtId="0" fontId="18" fillId="6" borderId="17" xfId="0" applyFont="1" applyFill="1" applyBorder="1"/>
    <xf numFmtId="0" fontId="18" fillId="5" borderId="27" xfId="0" applyFont="1" applyFill="1" applyBorder="1"/>
    <xf numFmtId="0" fontId="18" fillId="6" borderId="28" xfId="0" applyFont="1" applyFill="1" applyBorder="1"/>
    <xf numFmtId="0" fontId="18" fillId="5" borderId="29" xfId="0" applyFont="1" applyFill="1" applyBorder="1"/>
    <xf numFmtId="0" fontId="18" fillId="5" borderId="30" xfId="0" applyFont="1" applyFill="1" applyBorder="1"/>
    <xf numFmtId="0" fontId="18" fillId="6" borderId="31" xfId="0" applyFont="1" applyFill="1" applyBorder="1"/>
    <xf numFmtId="0" fontId="12" fillId="5" borderId="37" xfId="0" applyFont="1" applyFill="1" applyBorder="1"/>
    <xf numFmtId="0" fontId="0" fillId="5" borderId="38" xfId="0" applyFill="1" applyBorder="1"/>
    <xf numFmtId="0" fontId="0" fillId="5" borderId="39" xfId="0" applyFill="1" applyBorder="1"/>
    <xf numFmtId="0" fontId="20" fillId="4" borderId="0" xfId="0" applyFont="1" applyFill="1"/>
    <xf numFmtId="0" fontId="20" fillId="5" borderId="37" xfId="0" applyFont="1" applyFill="1" applyBorder="1"/>
    <xf numFmtId="0" fontId="2" fillId="3" borderId="15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2" fontId="22" fillId="0" borderId="0" xfId="0" applyNumberFormat="1" applyFont="1" applyBorder="1" applyAlignment="1" applyProtection="1">
      <alignment horizontal="right"/>
      <protection locked="0"/>
    </xf>
    <xf numFmtId="2" fontId="23" fillId="0" borderId="0" xfId="0" applyNumberFormat="1" applyFont="1" applyBorder="1" applyAlignment="1" applyProtection="1">
      <alignment horizontal="right"/>
      <protection locked="0"/>
    </xf>
    <xf numFmtId="2" fontId="23" fillId="0" borderId="0" xfId="0" applyNumberFormat="1" applyFont="1" applyFill="1" applyBorder="1" applyAlignment="1" applyProtection="1">
      <alignment horizontal="right"/>
      <protection locked="0"/>
    </xf>
    <xf numFmtId="0" fontId="8" fillId="5" borderId="19" xfId="0" applyFont="1" applyFill="1" applyBorder="1" applyAlignment="1"/>
    <xf numFmtId="0" fontId="8" fillId="0" borderId="42" xfId="0" applyFont="1" applyFill="1" applyBorder="1"/>
    <xf numFmtId="0" fontId="0" fillId="0" borderId="43" xfId="0" applyFill="1" applyBorder="1"/>
    <xf numFmtId="14" fontId="0" fillId="0" borderId="43" xfId="0" applyNumberFormat="1" applyFill="1" applyBorder="1"/>
    <xf numFmtId="0" fontId="8" fillId="0" borderId="43" xfId="0" applyFont="1" applyFill="1" applyBorder="1"/>
    <xf numFmtId="0" fontId="0" fillId="0" borderId="44" xfId="0" applyFill="1" applyBorder="1"/>
    <xf numFmtId="164" fontId="25" fillId="0" borderId="18" xfId="0" applyNumberFormat="1" applyFont="1" applyFill="1" applyBorder="1" applyAlignment="1" applyProtection="1">
      <alignment horizontal="right" vertical="top"/>
      <protection locked="0"/>
    </xf>
    <xf numFmtId="164" fontId="25" fillId="0" borderId="18" xfId="0" applyNumberFormat="1" applyFont="1" applyBorder="1" applyAlignment="1" applyProtection="1">
      <alignment horizontal="right" vertical="top"/>
      <protection locked="0"/>
    </xf>
    <xf numFmtId="164" fontId="26" fillId="0" borderId="18" xfId="0" applyNumberFormat="1" applyFont="1" applyFill="1" applyBorder="1" applyAlignment="1" applyProtection="1">
      <alignment horizontal="right" vertical="top"/>
      <protection locked="0"/>
    </xf>
    <xf numFmtId="164" fontId="26" fillId="0" borderId="18" xfId="0" applyNumberFormat="1" applyFont="1" applyBorder="1" applyAlignment="1" applyProtection="1">
      <alignment horizontal="right" vertical="top"/>
      <protection locked="0"/>
    </xf>
    <xf numFmtId="0" fontId="27" fillId="0" borderId="0" xfId="0" applyFont="1"/>
    <xf numFmtId="0" fontId="21" fillId="4" borderId="0" xfId="0" applyFont="1" applyFill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4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5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2" fillId="3" borderId="35" xfId="0" applyFont="1" applyFill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8" fillId="5" borderId="40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0" fillId="0" borderId="41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49" fontId="8" fillId="5" borderId="40" xfId="0" applyNumberFormat="1" applyFont="1" applyFill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41" xfId="0" applyNumberFormat="1" applyBorder="1" applyAlignment="1">
      <alignment vertical="top"/>
    </xf>
    <xf numFmtId="49" fontId="0" fillId="0" borderId="40" xfId="0" applyNumberFormat="1" applyBorder="1" applyAlignment="1">
      <alignment vertical="top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Data!$B$8:$J$8</c:f>
              <c:numCache>
                <c:formatCode>0.0</c:formatCode>
                <c:ptCount val="9"/>
                <c:pt idx="0">
                  <c:v>3.6</c:v>
                </c:pt>
                <c:pt idx="1">
                  <c:v>3.3507107781148799</c:v>
                </c:pt>
                <c:pt idx="2">
                  <c:v>3.6258494993807799</c:v>
                </c:pt>
                <c:pt idx="3">
                  <c:v>3.8063731877933602</c:v>
                </c:pt>
                <c:pt idx="4">
                  <c:v>3.58761986521746</c:v>
                </c:pt>
                <c:pt idx="5">
                  <c:v>3.3754491789556602</c:v>
                </c:pt>
                <c:pt idx="6">
                  <c:v>3.82852194220593</c:v>
                </c:pt>
                <c:pt idx="7">
                  <c:v>3.5102560986401299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AE-48C2-A61D-B0256538643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Data!$B$9:$J$9</c:f>
              <c:numCache>
                <c:formatCode>0.0</c:formatCode>
                <c:ptCount val="9"/>
                <c:pt idx="0">
                  <c:v>3.3</c:v>
                </c:pt>
                <c:pt idx="1">
                  <c:v>3.4280416942821601</c:v>
                </c:pt>
                <c:pt idx="2">
                  <c:v>3.41796518203848</c:v>
                </c:pt>
                <c:pt idx="3">
                  <c:v>3.4345542149312598</c:v>
                </c:pt>
                <c:pt idx="4">
                  <c:v>3.6282142150910199</c:v>
                </c:pt>
                <c:pt idx="5">
                  <c:v>3.6594773904237798</c:v>
                </c:pt>
                <c:pt idx="6">
                  <c:v>3.7044912861345201</c:v>
                </c:pt>
                <c:pt idx="7">
                  <c:v>3.5026073220846698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AE-48C2-A61D-B02565386431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Data!$B$10:$J$10</c:f>
              <c:numCache>
                <c:formatCode>0.0</c:formatCode>
                <c:ptCount val="9"/>
                <c:pt idx="0">
                  <c:v>1.3631639908084801</c:v>
                </c:pt>
                <c:pt idx="1">
                  <c:v>1.4770343218439801</c:v>
                </c:pt>
                <c:pt idx="2">
                  <c:v>1.4986648521273001</c:v>
                </c:pt>
                <c:pt idx="3">
                  <c:v>1.4053589174115999</c:v>
                </c:pt>
                <c:pt idx="4">
                  <c:v>1.5135178355489201</c:v>
                </c:pt>
                <c:pt idx="5">
                  <c:v>1.59529131596019</c:v>
                </c:pt>
                <c:pt idx="6">
                  <c:v>1.55447790177926</c:v>
                </c:pt>
                <c:pt idx="7">
                  <c:v>1.5576417928154001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AE-48C2-A61D-B02565386431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Data!$B$11:$J$11</c:f>
              <c:numCache>
                <c:formatCode>0.0</c:formatCode>
                <c:ptCount val="9"/>
                <c:pt idx="0">
                  <c:v>1.8156523651857399</c:v>
                </c:pt>
                <c:pt idx="1">
                  <c:v>2</c:v>
                </c:pt>
                <c:pt idx="2">
                  <c:v>2.00360545189793</c:v>
                </c:pt>
                <c:pt idx="3">
                  <c:v>2.2351717804289</c:v>
                </c:pt>
                <c:pt idx="4">
                  <c:v>1.9599745960736401</c:v>
                </c:pt>
                <c:pt idx="5">
                  <c:v>2.2053297535319798</c:v>
                </c:pt>
                <c:pt idx="6">
                  <c:v>2.2246686550665702</c:v>
                </c:pt>
                <c:pt idx="7">
                  <c:v>2.45764910159044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9AE-48C2-A61D-B02565386431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Data!$B$12:$J$12</c:f>
              <c:numCache>
                <c:formatCode>0.0</c:formatCode>
                <c:ptCount val="9"/>
                <c:pt idx="0">
                  <c:v>1.4754186333822401</c:v>
                </c:pt>
                <c:pt idx="1">
                  <c:v>1.46821778832308</c:v>
                </c:pt>
                <c:pt idx="2">
                  <c:v>1.4478095094355901</c:v>
                </c:pt>
                <c:pt idx="3">
                  <c:v>1.43193573480217</c:v>
                </c:pt>
                <c:pt idx="4">
                  <c:v>1.4167375313038</c:v>
                </c:pt>
                <c:pt idx="5">
                  <c:v>1.3156891203901599</c:v>
                </c:pt>
                <c:pt idx="6">
                  <c:v>1.30355637728065</c:v>
                </c:pt>
                <c:pt idx="7">
                  <c:v>1.399618201295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9AE-48C2-A61D-B02565386431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Data!$B$13:$J$13</c:f>
              <c:numCache>
                <c:formatCode>0.0</c:formatCode>
                <c:ptCount val="9"/>
                <c:pt idx="0">
                  <c:v>3.5802023498627502</c:v>
                </c:pt>
                <c:pt idx="1">
                  <c:v>3.5484398260785901</c:v>
                </c:pt>
                <c:pt idx="2">
                  <c:v>3.5355291743589601</c:v>
                </c:pt>
                <c:pt idx="3">
                  <c:v>3.5539105875556398</c:v>
                </c:pt>
                <c:pt idx="4">
                  <c:v>3.6382893914338998</c:v>
                </c:pt>
                <c:pt idx="5">
                  <c:v>3.5657625717515198</c:v>
                </c:pt>
                <c:pt idx="6">
                  <c:v>3.6382001110163</c:v>
                </c:pt>
                <c:pt idx="7">
                  <c:v>3.4969930897170101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9AE-48C2-A61D-B02565386431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Data!$B$14:$J$14</c:f>
              <c:numCache>
                <c:formatCode>0.0</c:formatCode>
                <c:ptCount val="9"/>
                <c:pt idx="0">
                  <c:v>1.3112222704360901</c:v>
                </c:pt>
                <c:pt idx="1">
                  <c:v>1.37612052848194</c:v>
                </c:pt>
                <c:pt idx="2">
                  <c:v>1.3000112453491399</c:v>
                </c:pt>
                <c:pt idx="3">
                  <c:v>1.28269364361617</c:v>
                </c:pt>
                <c:pt idx="4">
                  <c:v>1.3524907052320301</c:v>
                </c:pt>
                <c:pt idx="5">
                  <c:v>1.2955296641657901</c:v>
                </c:pt>
                <c:pt idx="6">
                  <c:v>1.2826182237577799</c:v>
                </c:pt>
                <c:pt idx="7">
                  <c:v>1.4025952368127399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9AE-48C2-A61D-B02565386431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Data!$B$15:$J$15</c:f>
              <c:numCache>
                <c:formatCode>0.0</c:formatCode>
                <c:ptCount val="9"/>
                <c:pt idx="0">
                  <c:v>2.6797138728396002</c:v>
                </c:pt>
                <c:pt idx="1">
                  <c:v>2.7843042417741701</c:v>
                </c:pt>
                <c:pt idx="2">
                  <c:v>2.6672867640743601</c:v>
                </c:pt>
                <c:pt idx="3">
                  <c:v>2.72152916931686</c:v>
                </c:pt>
                <c:pt idx="4">
                  <c:v>2.9589571337022602</c:v>
                </c:pt>
                <c:pt idx="5">
                  <c:v>2.87788209087396</c:v>
                </c:pt>
                <c:pt idx="6">
                  <c:v>3.0078137083273702</c:v>
                </c:pt>
                <c:pt idx="7">
                  <c:v>2.89746928482462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9AE-48C2-A61D-B02565386431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Data!$B$16:$J$16</c:f>
              <c:numCache>
                <c:formatCode>0.0</c:formatCode>
                <c:ptCount val="9"/>
                <c:pt idx="0">
                  <c:v>1.9147332959982</c:v>
                </c:pt>
                <c:pt idx="1">
                  <c:v>1.84398342939107</c:v>
                </c:pt>
                <c:pt idx="2">
                  <c:v>1.90299088472406</c:v>
                </c:pt>
                <c:pt idx="3">
                  <c:v>1.9184638714176701</c:v>
                </c:pt>
                <c:pt idx="4">
                  <c:v>1.91070647212665</c:v>
                </c:pt>
                <c:pt idx="5">
                  <c:v>2.00184619019555</c:v>
                </c:pt>
                <c:pt idx="6">
                  <c:v>2.0156042632198901</c:v>
                </c:pt>
                <c:pt idx="7">
                  <c:v>1.9351494683477899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9AE-48C2-A61D-B02565386431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Data!$B$17:$J$17</c:f>
              <c:numCache>
                <c:formatCode>0.0</c:formatCode>
                <c:ptCount val="9"/>
                <c:pt idx="0">
                  <c:v>1.17932893690577</c:v>
                </c:pt>
                <c:pt idx="1">
                  <c:v>1.1466734861514101</c:v>
                </c:pt>
                <c:pt idx="2">
                  <c:v>1.1577873263443801</c:v>
                </c:pt>
                <c:pt idx="3">
                  <c:v>1.11754099542443</c:v>
                </c:pt>
                <c:pt idx="4">
                  <c:v>1.2170231590984899</c:v>
                </c:pt>
                <c:pt idx="5">
                  <c:v>1.1583364122848001</c:v>
                </c:pt>
                <c:pt idx="6">
                  <c:v>1.0955094019926199</c:v>
                </c:pt>
                <c:pt idx="7">
                  <c:v>1.2069317340399599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9AE-48C2-A61D-B02565386431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Data!$B$18:$J$18</c:f>
              <c:numCache>
                <c:formatCode>0.0</c:formatCode>
                <c:ptCount val="9"/>
                <c:pt idx="0">
                  <c:v>1.1034878661415699</c:v>
                </c:pt>
                <c:pt idx="1">
                  <c:v>1.0509241035369099</c:v>
                </c:pt>
                <c:pt idx="2">
                  <c:v>1.14841642534866</c:v>
                </c:pt>
                <c:pt idx="3">
                  <c:v>1.0729969524260099</c:v>
                </c:pt>
                <c:pt idx="4">
                  <c:v>1.1270507837495201</c:v>
                </c:pt>
                <c:pt idx="5">
                  <c:v>1.1228923643605699</c:v>
                </c:pt>
                <c:pt idx="6">
                  <c:v>1.18548560224049</c:v>
                </c:pt>
                <c:pt idx="7">
                  <c:v>1.1363681290477301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9AE-48C2-A61D-B02565386431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Data!$B$19:$J$19</c:f>
              <c:numCache>
                <c:formatCode>0.0</c:formatCode>
                <c:ptCount val="9"/>
                <c:pt idx="0">
                  <c:v>2.0918624888129398</c:v>
                </c:pt>
                <c:pt idx="1">
                  <c:v>2.17736159192062</c:v>
                </c:pt>
                <c:pt idx="2">
                  <c:v>2.0425656663936702</c:v>
                </c:pt>
                <c:pt idx="3">
                  <c:v>2.17726803332837</c:v>
                </c:pt>
                <c:pt idx="4">
                  <c:v>2.0553330394693901</c:v>
                </c:pt>
                <c:pt idx="5">
                  <c:v>2.1954910515511599</c:v>
                </c:pt>
                <c:pt idx="6">
                  <c:v>2.1860068022149401</c:v>
                </c:pt>
                <c:pt idx="7">
                  <c:v>2.0836369951151101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9AE-48C2-A61D-B02565386431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Data!$B$20:$J$20</c:f>
              <c:numCache>
                <c:formatCode>0.0</c:formatCode>
                <c:ptCount val="9"/>
                <c:pt idx="0">
                  <c:v>1.6598239374327</c:v>
                </c:pt>
                <c:pt idx="1">
                  <c:v>1.5399806784051799</c:v>
                </c:pt>
                <c:pt idx="2">
                  <c:v>1.6375819847241599</c:v>
                </c:pt>
                <c:pt idx="3">
                  <c:v>1.53979302321381</c:v>
                </c:pt>
                <c:pt idx="4">
                  <c:v>1.6414792701162899</c:v>
                </c:pt>
                <c:pt idx="5">
                  <c:v>1.62431320772029</c:v>
                </c:pt>
                <c:pt idx="6">
                  <c:v>1.7502709838044701</c:v>
                </c:pt>
                <c:pt idx="7">
                  <c:v>1.5506602757728001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9AE-48C2-A61D-B02565386431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Data!$B$21:$J$21</c:f>
              <c:numCache>
                <c:formatCode>0.0</c:formatCode>
                <c:ptCount val="9"/>
                <c:pt idx="0">
                  <c:v>2.4421632451119701</c:v>
                </c:pt>
                <c:pt idx="1">
                  <c:v>2.3839989482009698</c:v>
                </c:pt>
                <c:pt idx="2">
                  <c:v>2.5483277572501102</c:v>
                </c:pt>
                <c:pt idx="3">
                  <c:v>2.6720778256921101</c:v>
                </c:pt>
                <c:pt idx="4">
                  <c:v>2.7326432933695299</c:v>
                </c:pt>
                <c:pt idx="5">
                  <c:v>2.5014629940579201</c:v>
                </c:pt>
                <c:pt idx="6">
                  <c:v>2.5585166517653701</c:v>
                </c:pt>
                <c:pt idx="7">
                  <c:v>2.6318624944154099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9AE-48C2-A61D-B02565386431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Data!$B$22:$J$22</c:f>
              <c:numCache>
                <c:formatCode>0.0</c:formatCode>
                <c:ptCount val="9"/>
                <c:pt idx="0">
                  <c:v>2.51479962153957</c:v>
                </c:pt>
                <c:pt idx="1">
                  <c:v>2.46045989160051</c:v>
                </c:pt>
                <c:pt idx="2">
                  <c:v>2.5515712304794702</c:v>
                </c:pt>
                <c:pt idx="3">
                  <c:v>2.3743110044536402</c:v>
                </c:pt>
                <c:pt idx="4">
                  <c:v>2.4300075744230898</c:v>
                </c:pt>
                <c:pt idx="5">
                  <c:v>2.5708323893885101</c:v>
                </c:pt>
                <c:pt idx="6">
                  <c:v>2.5330242698275001</c:v>
                </c:pt>
                <c:pt idx="7">
                  <c:v>2.3838499028856899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9AE-48C2-A61D-B02565386431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  <c:pt idx="0">
                  <c:v>2.9017709882573599</c:v>
                </c:pt>
                <c:pt idx="1">
                  <c:v>2.94803027257124</c:v>
                </c:pt>
                <c:pt idx="2">
                  <c:v>2.9737782626008902</c:v>
                </c:pt>
                <c:pt idx="3">
                  <c:v>3.02568552710447</c:v>
                </c:pt>
                <c:pt idx="4">
                  <c:v>2.9075769679594798</c:v>
                </c:pt>
                <c:pt idx="5">
                  <c:v>3.0113779378497201</c:v>
                </c:pt>
                <c:pt idx="6">
                  <c:v>3.0191953257667898</c:v>
                </c:pt>
                <c:pt idx="7">
                  <c:v>2.9569994900668202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9AE-48C2-A61D-B02565386431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  <c:pt idx="0">
                  <c:v>4.7241818689409101</c:v>
                </c:pt>
                <c:pt idx="1">
                  <c:v>4.8411232215200402</c:v>
                </c:pt>
                <c:pt idx="2">
                  <c:v>4.90538874047596</c:v>
                </c:pt>
                <c:pt idx="3">
                  <c:v>4.8395897684539104</c:v>
                </c:pt>
                <c:pt idx="4">
                  <c:v>4.9745214749095199</c:v>
                </c:pt>
                <c:pt idx="5">
                  <c:v>5.2591727713037697</c:v>
                </c:pt>
                <c:pt idx="6">
                  <c:v>5.5043677927204602</c:v>
                </c:pt>
                <c:pt idx="7">
                  <c:v>5.38039066730152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9AE-48C2-A61D-B02565386431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  <c:pt idx="0">
                  <c:v>2.7033703848655102</c:v>
                </c:pt>
                <c:pt idx="1">
                  <c:v>2.8569949958526801</c:v>
                </c:pt>
                <c:pt idx="2">
                  <c:v>2.8108247955939198</c:v>
                </c:pt>
                <c:pt idx="3">
                  <c:v>2.9194985987222801</c:v>
                </c:pt>
                <c:pt idx="4">
                  <c:v>2.9970480545502398</c:v>
                </c:pt>
                <c:pt idx="5">
                  <c:v>3.0684039355878898</c:v>
                </c:pt>
                <c:pt idx="6">
                  <c:v>3.0082521293259799</c:v>
                </c:pt>
                <c:pt idx="7">
                  <c:v>2.8621750994336099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9AE-48C2-A61D-B02565386431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  <c:pt idx="0">
                  <c:v>2.6406316369190699</c:v>
                </c:pt>
                <c:pt idx="1">
                  <c:v>2.41342911475716</c:v>
                </c:pt>
                <c:pt idx="2">
                  <c:v>2.5471491732278602</c:v>
                </c:pt>
                <c:pt idx="3">
                  <c:v>2.4920862169938398</c:v>
                </c:pt>
                <c:pt idx="4">
                  <c:v>2.4773488900020202</c:v>
                </c:pt>
                <c:pt idx="5">
                  <c:v>2.5927436171417502</c:v>
                </c:pt>
                <c:pt idx="6">
                  <c:v>2.65669940881163</c:v>
                </c:pt>
                <c:pt idx="7">
                  <c:v>2.5906225017154698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9AE-48C2-A61D-B02565386431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  <c:pt idx="0">
                  <c:v>2.7955099982428302</c:v>
                </c:pt>
                <c:pt idx="1">
                  <c:v>2.8519454551020198</c:v>
                </c:pt>
                <c:pt idx="2">
                  <c:v>2.8177238985331101</c:v>
                </c:pt>
                <c:pt idx="3">
                  <c:v>2.9750336948269802</c:v>
                </c:pt>
                <c:pt idx="4">
                  <c:v>2.8521623052549598</c:v>
                </c:pt>
                <c:pt idx="5">
                  <c:v>2.6762273708666999</c:v>
                </c:pt>
                <c:pt idx="6">
                  <c:v>2.7859688383852901</c:v>
                </c:pt>
                <c:pt idx="7">
                  <c:v>2.8510296726600499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9AE-48C2-A61D-B02565386431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Data!$B$28:$J$28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9AE-48C2-A61D-B02565386431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Data!$B$29:$J$29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9AE-48C2-A61D-B02565386431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Data!$B$30:$J$30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9AE-48C2-A61D-B02565386431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Data!$B$31:$J$31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9AE-48C2-A61D-B02565386431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Data!$B$32:$J$32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9AE-48C2-A61D-B02565386431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Data!$B$33:$J$33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9AE-48C2-A61D-B02565386431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Data!$B$34:$J$34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9AE-48C2-A61D-B02565386431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Data!$B$35:$J$35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9AE-48C2-A61D-B02565386431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Data!$B$36:$J$36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9AE-48C2-A61D-B02565386431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Data!$B$37:$J$37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9AE-48C2-A61D-B02565386431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Data!$B$38:$J$38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09AE-48C2-A61D-B02565386431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Data!$B$39:$J$39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09AE-48C2-A61D-B02565386431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Data!$B$40:$J$40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09AE-48C2-A61D-B02565386431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Data!$B$41:$J$41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09AE-48C2-A61D-B02565386431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Data!$B$42:$J$42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9AE-48C2-A61D-B02565386431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Data!$B$43:$J$43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09AE-48C2-A61D-B02565386431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Data!$B$44:$J$44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09AE-48C2-A61D-B02565386431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Data!$B$45:$J$45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09AE-48C2-A61D-B02565386431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Data!$B$46:$J$46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09AE-48C2-A61D-B02565386431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Data!$B$47:$J$47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09AE-48C2-A61D-B02565386431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Data!$B$48:$J$48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09AE-48C2-A61D-B02565386431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Data!$B$49:$J$49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09AE-48C2-A61D-B02565386431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Data!$B$50:$J$50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09AE-48C2-A61D-B02565386431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Data!$B$51:$J$51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09AE-48C2-A61D-B02565386431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Data!$B$52:$J$52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09AE-48C2-A61D-B02565386431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Data!$B$53:$J$53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09AE-48C2-A61D-B02565386431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Data!$B$54:$J$54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09AE-48C2-A61D-B02565386431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Data!$B$55:$J$55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09AE-48C2-A61D-B02565386431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Data!$B$56:$J$56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09AE-48C2-A61D-B02565386431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Data!$B$57:$J$57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09AE-48C2-A61D-B02565386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012352"/>
        <c:axId val="161370496"/>
      </c:scatterChart>
      <c:valAx>
        <c:axId val="157012352"/>
        <c:scaling>
          <c:orientation val="minMax"/>
          <c:max val="168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61370496"/>
        <c:crossesAt val="0"/>
        <c:crossBetween val="midCat"/>
        <c:majorUnit val="24"/>
      </c:valAx>
      <c:valAx>
        <c:axId val="161370496"/>
        <c:scaling>
          <c:orientation val="minMax"/>
          <c:max val="6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57012352"/>
        <c:crossesAt val="0"/>
        <c:crossBetween val="midCat"/>
        <c:majorUnit val="1"/>
        <c:minorUnit val="1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93.075299392079984</c:v>
                </c:pt>
                <c:pt idx="2">
                  <c:v>100.71804164946612</c:v>
                </c:pt>
                <c:pt idx="3">
                  <c:v>105.73258854981556</c:v>
                </c:pt>
                <c:pt idx="4">
                  <c:v>99.656107367151662</c:v>
                </c:pt>
                <c:pt idx="5">
                  <c:v>93.762477193212774</c:v>
                </c:pt>
                <c:pt idx="6">
                  <c:v>106.34783172794249</c:v>
                </c:pt>
                <c:pt idx="7">
                  <c:v>97.50711385111471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97-4F32-B156-460DAE668FE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103.88005134188364</c:v>
                </c:pt>
                <c:pt idx="2">
                  <c:v>103.57470248601454</c:v>
                </c:pt>
                <c:pt idx="3">
                  <c:v>104.07740045246243</c:v>
                </c:pt>
                <c:pt idx="4">
                  <c:v>109.94588530578848</c:v>
                </c:pt>
                <c:pt idx="5">
                  <c:v>110.89325425526606</c:v>
                </c:pt>
                <c:pt idx="6">
                  <c:v>112.25731170104606</c:v>
                </c:pt>
                <c:pt idx="7">
                  <c:v>106.13961582074758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97-4F32-B156-460DAE668FEA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108.35338461133826</c:v>
                </c:pt>
                <c:pt idx="2">
                  <c:v>109.94017317303515</c:v>
                </c:pt>
                <c:pt idx="3">
                  <c:v>103.09536687351127</c:v>
                </c:pt>
                <c:pt idx="4">
                  <c:v>111.02976940076495</c:v>
                </c:pt>
                <c:pt idx="5">
                  <c:v>117.02856932231884</c:v>
                </c:pt>
                <c:pt idx="6">
                  <c:v>114.03454846671188</c:v>
                </c:pt>
                <c:pt idx="7">
                  <c:v>114.26664754338009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97-4F32-B156-460DAE668FEA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110.15324510071626</c:v>
                </c:pt>
                <c:pt idx="2">
                  <c:v>110.35182121402202</c:v>
                </c:pt>
                <c:pt idx="3">
                  <c:v>123.10571248589449</c:v>
                </c:pt>
                <c:pt idx="4">
                  <c:v>107.9487810362385</c:v>
                </c:pt>
                <c:pt idx="5">
                  <c:v>121.46211443435517</c:v>
                </c:pt>
                <c:pt idx="6">
                  <c:v>122.52723581471436</c:v>
                </c:pt>
                <c:pt idx="7">
                  <c:v>135.35901192952343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097-4F32-B156-460DAE668FEA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99.511945633853557</c:v>
                </c:pt>
                <c:pt idx="2">
                  <c:v>98.128726090210819</c:v>
                </c:pt>
                <c:pt idx="3">
                  <c:v>97.05284333569854</c:v>
                </c:pt>
                <c:pt idx="4">
                  <c:v>96.022749018431469</c:v>
                </c:pt>
                <c:pt idx="5">
                  <c:v>89.173953115535937</c:v>
                </c:pt>
                <c:pt idx="6">
                  <c:v>88.351627652443682</c:v>
                </c:pt>
                <c:pt idx="7">
                  <c:v>94.862445791844479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097-4F32-B156-460DAE668FEA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99.112828810210189</c:v>
                </c:pt>
                <c:pt idx="2">
                  <c:v>98.752216463253745</c:v>
                </c:pt>
                <c:pt idx="3">
                  <c:v>99.265634739664407</c:v>
                </c:pt>
                <c:pt idx="4">
                  <c:v>101.62245135595134</c:v>
                </c:pt>
                <c:pt idx="5">
                  <c:v>99.59667703944767</c:v>
                </c:pt>
                <c:pt idx="6">
                  <c:v>101.61995763048905</c:v>
                </c:pt>
                <c:pt idx="7">
                  <c:v>97.675850356644503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097-4F32-B156-460DAE668FEA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104.94944751237834</c:v>
                </c:pt>
                <c:pt idx="2">
                  <c:v>99.144994304953229</c:v>
                </c:pt>
                <c:pt idx="3">
                  <c:v>97.824272248637755</c:v>
                </c:pt>
                <c:pt idx="4">
                  <c:v>103.1473256461862</c:v>
                </c:pt>
                <c:pt idx="5">
                  <c:v>98.803207768498254</c:v>
                </c:pt>
                <c:pt idx="6">
                  <c:v>97.818520374215652</c:v>
                </c:pt>
                <c:pt idx="7">
                  <c:v>106.96853374418822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097-4F32-B156-460DAE668FEA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103.90304241041</c:v>
                </c:pt>
                <c:pt idx="2">
                  <c:v>99.536252400258263</c:v>
                </c:pt>
                <c:pt idx="3">
                  <c:v>101.56043885509871</c:v>
                </c:pt>
                <c:pt idx="4">
                  <c:v>110.42063720656697</c:v>
                </c:pt>
                <c:pt idx="5">
                  <c:v>107.39512602606216</c:v>
                </c:pt>
                <c:pt idx="6">
                  <c:v>112.24383837443412</c:v>
                </c:pt>
                <c:pt idx="7">
                  <c:v>108.12606951033439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097-4F32-B156-460DAE668FEA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96.304975384561516</c:v>
                </c:pt>
                <c:pt idx="2">
                  <c:v>99.386733844411552</c:v>
                </c:pt>
                <c:pt idx="3">
                  <c:v>100.19483525080317</c:v>
                </c:pt>
                <c:pt idx="4">
                  <c:v>99.78969270132994</c:v>
                </c:pt>
                <c:pt idx="5">
                  <c:v>104.5496098270927</c:v>
                </c:pt>
                <c:pt idx="6">
                  <c:v>105.26814713216253</c:v>
                </c:pt>
                <c:pt idx="7">
                  <c:v>101.06626716066722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097-4F32-B156-460DAE668FEA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97.231014203718374</c:v>
                </c:pt>
                <c:pt idx="2">
                  <c:v>98.173401000580114</c:v>
                </c:pt>
                <c:pt idx="3">
                  <c:v>94.760754226598181</c:v>
                </c:pt>
                <c:pt idx="4">
                  <c:v>103.19624330524944</c:v>
                </c:pt>
                <c:pt idx="5">
                  <c:v>98.219960185489171</c:v>
                </c:pt>
                <c:pt idx="6">
                  <c:v>92.892607627090953</c:v>
                </c:pt>
                <c:pt idx="7">
                  <c:v>102.34055116179985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097-4F32-B156-460DAE668FEA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95.236579919228902</c:v>
                </c:pt>
                <c:pt idx="2">
                  <c:v>104.07150459788798</c:v>
                </c:pt>
                <c:pt idx="3">
                  <c:v>97.236860082370114</c:v>
                </c:pt>
                <c:pt idx="4">
                  <c:v>102.13531279599293</c:v>
                </c:pt>
                <c:pt idx="5">
                  <c:v>101.75846955951127</c:v>
                </c:pt>
                <c:pt idx="6">
                  <c:v>107.43077822737024</c:v>
                </c:pt>
                <c:pt idx="7">
                  <c:v>102.9796669193227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097-4F32-B156-460DAE668FEA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104.08722387656553</c:v>
                </c:pt>
                <c:pt idx="2">
                  <c:v>97.643400429860776</c:v>
                </c:pt>
                <c:pt idx="3">
                  <c:v>104.08275137453683</c:v>
                </c:pt>
                <c:pt idx="4">
                  <c:v>98.253735628469585</c:v>
                </c:pt>
                <c:pt idx="5">
                  <c:v>104.9538898131409</c:v>
                </c:pt>
                <c:pt idx="6">
                  <c:v>104.50050201222471</c:v>
                </c:pt>
                <c:pt idx="7">
                  <c:v>99.606786118025497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097-4F32-B156-460DAE668FEA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92.77976077312843</c:v>
                </c:pt>
                <c:pt idx="2">
                  <c:v>98.659981206022223</c:v>
                </c:pt>
                <c:pt idx="3">
                  <c:v>92.768455044422041</c:v>
                </c:pt>
                <c:pt idx="4">
                  <c:v>98.894782337891556</c:v>
                </c:pt>
                <c:pt idx="5">
                  <c:v>97.860572503410481</c:v>
                </c:pt>
                <c:pt idx="6">
                  <c:v>105.44919520269525</c:v>
                </c:pt>
                <c:pt idx="7">
                  <c:v>93.423178254149846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097-4F32-B156-460DAE668FEA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97.618328871855027</c:v>
                </c:pt>
                <c:pt idx="2">
                  <c:v>104.347150517093</c:v>
                </c:pt>
                <c:pt idx="3">
                  <c:v>109.41438214829897</c:v>
                </c:pt>
                <c:pt idx="4">
                  <c:v>111.8943747449709</c:v>
                </c:pt>
                <c:pt idx="5">
                  <c:v>102.42816482741846</c:v>
                </c:pt>
                <c:pt idx="6">
                  <c:v>104.76435827483208</c:v>
                </c:pt>
                <c:pt idx="7">
                  <c:v>107.76767276647561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097-4F32-B156-460DAE668FEA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97.839202397135992</c:v>
                </c:pt>
                <c:pt idx="2">
                  <c:v>101.46220830578099</c:v>
                </c:pt>
                <c:pt idx="3">
                  <c:v>94.413526394603082</c:v>
                </c:pt>
                <c:pt idx="4">
                  <c:v>96.62827819798342</c:v>
                </c:pt>
                <c:pt idx="5">
                  <c:v>102.22812057744133</c:v>
                </c:pt>
                <c:pt idx="6">
                  <c:v>100.72469584184098</c:v>
                </c:pt>
                <c:pt idx="7">
                  <c:v>94.79283687128472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097-4F32-B156-460DAE668FEA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101.59417419572661</c:v>
                </c:pt>
                <c:pt idx="2">
                  <c:v>102.48149404742564</c:v>
                </c:pt>
                <c:pt idx="3">
                  <c:v>104.27030731744706</c:v>
                </c:pt>
                <c:pt idx="4">
                  <c:v>100.20008400820102</c:v>
                </c:pt>
                <c:pt idx="5">
                  <c:v>103.77724327784337</c:v>
                </c:pt>
                <c:pt idx="6">
                  <c:v>104.04664385937458</c:v>
                </c:pt>
                <c:pt idx="7">
                  <c:v>101.90326879801867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097-4F32-B156-460DAE668FEA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102.47537787120262</c:v>
                </c:pt>
                <c:pt idx="2">
                  <c:v>103.83573021873677</c:v>
                </c:pt>
                <c:pt idx="3">
                  <c:v>102.4429182176865</c:v>
                </c:pt>
                <c:pt idx="4">
                  <c:v>105.29911025683548</c:v>
                </c:pt>
                <c:pt idx="5">
                  <c:v>111.32451961428819</c:v>
                </c:pt>
                <c:pt idx="6">
                  <c:v>116.5147309189952</c:v>
                </c:pt>
                <c:pt idx="7">
                  <c:v>113.89042201518211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4097-4F32-B156-460DAE668FEA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105.68270673701312</c:v>
                </c:pt>
                <c:pt idx="2">
                  <c:v>103.97483124509984</c:v>
                </c:pt>
                <c:pt idx="3">
                  <c:v>107.99476886581051</c:v>
                </c:pt>
                <c:pt idx="4">
                  <c:v>110.86339006037976</c:v>
                </c:pt>
                <c:pt idx="5">
                  <c:v>113.50290558652176</c:v>
                </c:pt>
                <c:pt idx="6">
                  <c:v>111.27783844075947</c:v>
                </c:pt>
                <c:pt idx="7">
                  <c:v>105.87432323210865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4097-4F32-B156-460DAE668FEA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91.395902442985346</c:v>
                </c:pt>
                <c:pt idx="2">
                  <c:v>96.459844592323392</c:v>
                </c:pt>
                <c:pt idx="3">
                  <c:v>94.374625455198142</c:v>
                </c:pt>
                <c:pt idx="4">
                  <c:v>93.81652690083051</c:v>
                </c:pt>
                <c:pt idx="5">
                  <c:v>98.18649374991233</c:v>
                </c:pt>
                <c:pt idx="6">
                  <c:v>100.60848213995143</c:v>
                </c:pt>
                <c:pt idx="7">
                  <c:v>98.106167687139134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4097-4F32-B156-460DAE668FEA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102.01878930480174</c:v>
                </c:pt>
                <c:pt idx="2">
                  <c:v>100.79462782477053</c:v>
                </c:pt>
                <c:pt idx="3">
                  <c:v>106.42185850513835</c:v>
                </c:pt>
                <c:pt idx="4">
                  <c:v>102.02654639216956</c:v>
                </c:pt>
                <c:pt idx="5">
                  <c:v>95.733063825523516</c:v>
                </c:pt>
                <c:pt idx="6">
                  <c:v>99.65869698682755</c:v>
                </c:pt>
                <c:pt idx="7">
                  <c:v>101.98603025752431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097-4F32-B156-460DAE668FEA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4097-4F32-B156-460DAE668FEA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097-4F32-B156-460DAE668FEA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097-4F32-B156-460DAE668FEA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4097-4F32-B156-460DAE668FEA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097-4F32-B156-460DAE668FEA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4097-4F32-B156-460DAE668FEA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4097-4F32-B156-460DAE668FEA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4097-4F32-B156-460DAE668FEA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4097-4F32-B156-460DAE668FEA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4097-4F32-B156-460DAE668FEA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4097-4F32-B156-460DAE668FEA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4097-4F32-B156-460DAE668FEA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4097-4F32-B156-460DAE668FEA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4097-4F32-B156-460DAE668FEA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4097-4F32-B156-460DAE668FEA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4097-4F32-B156-460DAE668FEA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4097-4F32-B156-460DAE668FEA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4097-4F32-B156-460DAE668FEA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4097-4F32-B156-460DAE668FEA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4097-4F32-B156-460DAE668FEA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4097-4F32-B156-460DAE668FEA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4097-4F32-B156-460DAE668FEA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4097-4F32-B156-460DAE668FEA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4097-4F32-B156-460DAE668FEA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4097-4F32-B156-460DAE668FEA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4097-4F32-B156-460DAE668FEA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4097-4F32-B156-460DAE668FEA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4097-4F32-B156-460DAE668FEA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4097-4F32-B156-460DAE668FEA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4097-4F32-B156-460DAE668FEA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2.015508169585257</c:v>
                  </c:pt>
                  <c:pt idx="2">
                    <c:v>1.4692486787869108</c:v>
                  </c:pt>
                  <c:pt idx="3">
                    <c:v>2.6815587233966505</c:v>
                  </c:pt>
                  <c:pt idx="4">
                    <c:v>2.1437706815109934</c:v>
                  </c:pt>
                  <c:pt idx="5">
                    <c:v>3.112323116180284</c:v>
                  </c:pt>
                  <c:pt idx="6">
                    <c:v>3.1040285900254765</c:v>
                  </c:pt>
                  <c:pt idx="7">
                    <c:v>3.6257984414403359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2.015508169585257</c:v>
                  </c:pt>
                  <c:pt idx="2">
                    <c:v>1.4692486787869108</c:v>
                  </c:pt>
                  <c:pt idx="3">
                    <c:v>2.6815587233966505</c:v>
                  </c:pt>
                  <c:pt idx="4">
                    <c:v>2.1437706815109934</c:v>
                  </c:pt>
                  <c:pt idx="5">
                    <c:v>3.112323116180284</c:v>
                  </c:pt>
                  <c:pt idx="6">
                    <c:v>3.1040285900254765</c:v>
                  </c:pt>
                  <c:pt idx="7">
                    <c:v>3.6257984414403359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100.36016403953967</c:v>
                </c:pt>
                <c:pt idx="2">
                  <c:v>101.57189178056032</c:v>
                </c:pt>
                <c:pt idx="3">
                  <c:v>102.00451502118482</c:v>
                </c:pt>
                <c:pt idx="4">
                  <c:v>103.13958918336917</c:v>
                </c:pt>
                <c:pt idx="5">
                  <c:v>103.63191962511453</c:v>
                </c:pt>
                <c:pt idx="6">
                  <c:v>105.41687742030611</c:v>
                </c:pt>
                <c:pt idx="7">
                  <c:v>104.23212298947377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4097-4F32-B156-460DAE668FEA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4097-4F32-B156-460DAE668FEA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4097-4F32-B156-460DAE668FEA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4097-4F32-B156-460DAE668FEA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122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  <c:pt idx="6">
                  <c:v>122</c:v>
                </c:pt>
                <c:pt idx="7">
                  <c:v>122</c:v>
                </c:pt>
                <c:pt idx="8">
                  <c:v>122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4097-4F32-B156-460DAE668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431296"/>
        <c:axId val="139433472"/>
      </c:scatterChart>
      <c:valAx>
        <c:axId val="139431296"/>
        <c:scaling>
          <c:orientation val="minMax"/>
          <c:max val="168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39433472"/>
        <c:crosses val="autoZero"/>
        <c:crossBetween val="midCat"/>
        <c:majorUnit val="24"/>
      </c:valAx>
      <c:valAx>
        <c:axId val="139433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39431296"/>
        <c:crossesAt val="0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tabSelected="1" workbookViewId="0">
      <selection activeCell="H24" sqref="H24"/>
    </sheetView>
  </sheetViews>
  <sheetFormatPr baseColWidth="10" defaultRowHeight="12.75" x14ac:dyDescent="0.2"/>
  <cols>
    <col min="1" max="2" width="11.42578125" style="51"/>
    <col min="3" max="3" width="31.42578125" style="51" bestFit="1" customWidth="1"/>
    <col min="4" max="16384" width="11.42578125" style="51"/>
  </cols>
  <sheetData>
    <row r="3" spans="3:9" ht="57" customHeight="1" x14ac:dyDescent="0.6">
      <c r="C3" s="105" t="s">
        <v>45</v>
      </c>
      <c r="D3" s="105"/>
      <c r="E3" s="105"/>
      <c r="F3" s="105"/>
      <c r="G3" s="105"/>
      <c r="H3" s="105"/>
      <c r="I3" s="105"/>
    </row>
    <row r="5" spans="3:9" ht="34.5" x14ac:dyDescent="0.45">
      <c r="C5" s="52" t="s">
        <v>46</v>
      </c>
      <c r="D5" s="52" t="s">
        <v>90</v>
      </c>
    </row>
    <row r="8" spans="3:9" ht="25.5" customHeight="1" x14ac:dyDescent="0.3">
      <c r="C8" s="53" t="s">
        <v>47</v>
      </c>
      <c r="D8" s="94" t="s">
        <v>78</v>
      </c>
      <c r="E8" s="54"/>
      <c r="F8" s="54"/>
      <c r="G8" s="54"/>
      <c r="H8" s="54"/>
      <c r="I8" s="55"/>
    </row>
    <row r="9" spans="3:9" ht="26.25" customHeight="1" x14ac:dyDescent="0.3">
      <c r="C9" s="53" t="s">
        <v>48</v>
      </c>
      <c r="D9" s="106">
        <v>2016</v>
      </c>
      <c r="E9" s="107"/>
      <c r="F9" s="107"/>
      <c r="G9" s="107"/>
      <c r="H9" s="107"/>
      <c r="I9" s="108"/>
    </row>
    <row r="10" spans="3:9" ht="20.25" x14ac:dyDescent="0.3">
      <c r="C10" s="53" t="s">
        <v>49</v>
      </c>
      <c r="D10" s="109" t="s">
        <v>79</v>
      </c>
      <c r="E10" s="110"/>
      <c r="F10" s="110"/>
      <c r="G10" s="110"/>
      <c r="H10" s="110"/>
      <c r="I10" s="111"/>
    </row>
    <row r="11" spans="3:9" x14ac:dyDescent="0.2">
      <c r="C11" s="56" t="s">
        <v>50</v>
      </c>
      <c r="D11" s="112"/>
      <c r="E11" s="113"/>
      <c r="F11" s="113"/>
      <c r="G11" s="113"/>
      <c r="H11" s="113"/>
      <c r="I11" s="114"/>
    </row>
    <row r="12" spans="3:9" ht="25.5" customHeight="1" x14ac:dyDescent="0.3">
      <c r="C12" s="53" t="s">
        <v>51</v>
      </c>
      <c r="D12" s="115" t="s">
        <v>93</v>
      </c>
      <c r="E12" s="107"/>
      <c r="F12" s="107"/>
      <c r="G12" s="107"/>
      <c r="H12" s="107"/>
      <c r="I12" s="108"/>
    </row>
    <row r="13" spans="3:9" ht="24.75" customHeight="1" x14ac:dyDescent="0.3">
      <c r="C13" s="53" t="s">
        <v>52</v>
      </c>
      <c r="D13" s="115" t="s">
        <v>94</v>
      </c>
      <c r="E13" s="107"/>
      <c r="F13" s="107"/>
      <c r="G13" s="107"/>
      <c r="H13" s="107"/>
      <c r="I13" s="108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A49" sqref="A49"/>
    </sheetView>
  </sheetViews>
  <sheetFormatPr baseColWidth="10" defaultRowHeight="12.75" x14ac:dyDescent="0.2"/>
  <cols>
    <col min="1" max="1" width="57.42578125" style="58" customWidth="1"/>
    <col min="2" max="2" width="20.28515625" style="58" customWidth="1"/>
    <col min="3" max="3" width="13" style="58" customWidth="1"/>
    <col min="4" max="4" width="13.28515625" style="58" customWidth="1"/>
    <col min="5" max="5" width="13.42578125" style="58" customWidth="1"/>
    <col min="6" max="6" width="13.5703125" style="58" customWidth="1"/>
    <col min="7" max="7" width="13.7109375" style="58" bestFit="1" customWidth="1"/>
    <col min="8" max="16384" width="11.42578125" style="58"/>
  </cols>
  <sheetData>
    <row r="1" spans="1:7" ht="20.25" x14ac:dyDescent="0.3">
      <c r="A1" s="57" t="s">
        <v>43</v>
      </c>
      <c r="B1" s="57"/>
      <c r="C1" s="57"/>
      <c r="D1" s="57"/>
      <c r="E1" s="57"/>
      <c r="F1" s="57"/>
      <c r="G1" s="57"/>
    </row>
    <row r="2" spans="1:7" ht="20.25" x14ac:dyDescent="0.3">
      <c r="A2" s="59" t="s">
        <v>92</v>
      </c>
      <c r="B2" s="57"/>
      <c r="C2" s="57"/>
      <c r="D2" s="57"/>
      <c r="E2" s="57"/>
      <c r="F2" s="57"/>
      <c r="G2" s="57"/>
    </row>
    <row r="3" spans="1:7" ht="20.25" x14ac:dyDescent="0.3">
      <c r="A3" s="57" t="s">
        <v>53</v>
      </c>
      <c r="B3" s="60"/>
      <c r="C3" s="57"/>
      <c r="D3" s="57"/>
      <c r="E3" s="57"/>
      <c r="F3" s="57"/>
      <c r="G3" s="57"/>
    </row>
    <row r="4" spans="1:7" ht="15" x14ac:dyDescent="0.2">
      <c r="A4" s="61" t="s">
        <v>41</v>
      </c>
      <c r="B4" s="61"/>
      <c r="C4" s="61"/>
      <c r="D4" s="61"/>
      <c r="E4" s="61"/>
      <c r="F4" s="61"/>
      <c r="G4" s="61"/>
    </row>
    <row r="5" spans="1:7" ht="15" x14ac:dyDescent="0.2">
      <c r="A5" s="62" t="s">
        <v>91</v>
      </c>
      <c r="B5" s="63"/>
      <c r="C5" s="63"/>
      <c r="D5" s="63"/>
      <c r="E5" s="63"/>
      <c r="F5" s="63"/>
      <c r="G5" s="63"/>
    </row>
    <row r="6" spans="1:7" ht="15" x14ac:dyDescent="0.2">
      <c r="A6" s="61"/>
      <c r="B6" s="63"/>
      <c r="C6" s="63"/>
      <c r="D6" s="61"/>
      <c r="E6" s="61"/>
      <c r="F6" s="61"/>
      <c r="G6" s="61"/>
    </row>
    <row r="7" spans="1:7" ht="15" x14ac:dyDescent="0.2">
      <c r="A7" s="61" t="s">
        <v>42</v>
      </c>
      <c r="B7" s="63"/>
      <c r="C7" s="63"/>
      <c r="D7" s="63"/>
      <c r="E7" s="63"/>
      <c r="F7" s="63"/>
      <c r="G7" s="63"/>
    </row>
    <row r="8" spans="1:7" ht="15" x14ac:dyDescent="0.2">
      <c r="A8" s="62" t="s">
        <v>80</v>
      </c>
      <c r="B8" s="63"/>
      <c r="C8" s="63"/>
      <c r="D8" s="63"/>
      <c r="E8" s="63"/>
      <c r="F8" s="63"/>
      <c r="G8" s="63"/>
    </row>
    <row r="9" spans="1:7" ht="15" x14ac:dyDescent="0.2">
      <c r="A9" s="61"/>
      <c r="B9" s="63"/>
      <c r="C9" s="63"/>
      <c r="D9" s="63"/>
      <c r="E9" s="61"/>
      <c r="F9" s="61"/>
      <c r="G9" s="61"/>
    </row>
    <row r="10" spans="1:7" ht="15" x14ac:dyDescent="0.2">
      <c r="A10" s="61" t="s">
        <v>44</v>
      </c>
      <c r="B10" s="63"/>
      <c r="C10" s="63"/>
      <c r="D10" s="63"/>
      <c r="E10" s="63"/>
      <c r="F10" s="63"/>
      <c r="G10" s="63"/>
    </row>
    <row r="11" spans="1:7" ht="15" x14ac:dyDescent="0.2">
      <c r="A11" s="62" t="s">
        <v>81</v>
      </c>
      <c r="B11" s="63"/>
      <c r="C11" s="63"/>
      <c r="D11" s="63"/>
      <c r="E11" s="63"/>
      <c r="F11" s="63"/>
      <c r="G11" s="63"/>
    </row>
    <row r="12" spans="1:7" ht="15" x14ac:dyDescent="0.2">
      <c r="A12" s="61"/>
      <c r="B12" s="61"/>
      <c r="C12" s="61"/>
      <c r="D12" s="61"/>
      <c r="E12" s="61"/>
      <c r="F12" s="61"/>
      <c r="G12" s="61"/>
    </row>
    <row r="13" spans="1:7" ht="15" x14ac:dyDescent="0.2">
      <c r="A13" s="61" t="s">
        <v>35</v>
      </c>
      <c r="B13" s="61"/>
      <c r="C13" s="61"/>
      <c r="D13" s="61"/>
      <c r="E13" s="61"/>
      <c r="F13" s="61"/>
      <c r="G13" s="61"/>
    </row>
    <row r="14" spans="1:7" ht="15" x14ac:dyDescent="0.2">
      <c r="A14" s="64"/>
      <c r="B14" s="65" t="s">
        <v>32</v>
      </c>
      <c r="C14" s="65"/>
      <c r="D14" s="65"/>
      <c r="E14" s="61"/>
      <c r="F14" s="61"/>
      <c r="G14" s="61"/>
    </row>
    <row r="15" spans="1:7" ht="15" x14ac:dyDescent="0.2">
      <c r="A15" s="64"/>
      <c r="B15" s="65" t="s">
        <v>34</v>
      </c>
      <c r="C15" s="66"/>
      <c r="D15" s="67"/>
      <c r="E15" s="61"/>
      <c r="F15" s="61"/>
      <c r="G15" s="63"/>
    </row>
    <row r="16" spans="1:7" ht="15" x14ac:dyDescent="0.2">
      <c r="A16" s="64" t="s">
        <v>82</v>
      </c>
      <c r="B16" s="68" t="s">
        <v>33</v>
      </c>
      <c r="C16" s="69"/>
      <c r="D16" s="70"/>
      <c r="E16" s="61"/>
      <c r="F16" s="61"/>
      <c r="G16" s="61"/>
    </row>
    <row r="17" spans="1:7" ht="15" x14ac:dyDescent="0.2">
      <c r="A17" s="61"/>
      <c r="B17" s="61"/>
      <c r="C17" s="61"/>
      <c r="D17" s="61"/>
      <c r="E17" s="61"/>
      <c r="F17" s="61"/>
      <c r="G17" s="61"/>
    </row>
    <row r="18" spans="1:7" ht="15" x14ac:dyDescent="0.2">
      <c r="A18" s="61" t="s">
        <v>37</v>
      </c>
      <c r="B18" s="61"/>
      <c r="C18" s="61"/>
      <c r="D18" s="61"/>
      <c r="E18" s="61"/>
      <c r="F18" s="61"/>
      <c r="G18" s="61"/>
    </row>
    <row r="19" spans="1:7" ht="15" x14ac:dyDescent="0.2">
      <c r="A19" s="64"/>
      <c r="B19" s="65" t="s">
        <v>36</v>
      </c>
      <c r="C19" s="61"/>
      <c r="D19" s="61"/>
      <c r="E19" s="61"/>
      <c r="F19" s="61"/>
      <c r="G19" s="61"/>
    </row>
    <row r="20" spans="1:7" ht="15" x14ac:dyDescent="0.2">
      <c r="A20" s="64"/>
      <c r="B20" s="65" t="s">
        <v>39</v>
      </c>
      <c r="C20" s="61"/>
      <c r="D20" s="61"/>
      <c r="E20" s="61"/>
      <c r="F20" s="61"/>
      <c r="G20" s="61"/>
    </row>
    <row r="21" spans="1:7" ht="15" x14ac:dyDescent="0.2">
      <c r="A21" s="64"/>
      <c r="B21" s="65" t="s">
        <v>38</v>
      </c>
      <c r="C21" s="61"/>
      <c r="D21" s="61"/>
      <c r="E21" s="61"/>
      <c r="F21" s="61"/>
      <c r="G21" s="61"/>
    </row>
    <row r="22" spans="1:7" ht="15" x14ac:dyDescent="0.2">
      <c r="A22" s="64" t="s">
        <v>84</v>
      </c>
      <c r="B22" s="65" t="s">
        <v>40</v>
      </c>
      <c r="C22" s="61"/>
      <c r="D22" s="61"/>
      <c r="E22" s="61"/>
      <c r="F22" s="61"/>
      <c r="G22" s="61"/>
    </row>
    <row r="23" spans="1:7" ht="15" x14ac:dyDescent="0.2">
      <c r="A23" s="61"/>
      <c r="B23" s="61"/>
      <c r="C23" s="61"/>
      <c r="D23" s="61"/>
      <c r="E23" s="61"/>
      <c r="F23" s="61"/>
      <c r="G23" s="61"/>
    </row>
    <row r="24" spans="1:7" ht="15" x14ac:dyDescent="0.2">
      <c r="A24" s="61" t="s">
        <v>54</v>
      </c>
      <c r="B24" s="61"/>
      <c r="C24" s="61"/>
      <c r="D24" s="61"/>
      <c r="E24" s="61"/>
      <c r="F24" s="61"/>
      <c r="G24" s="61"/>
    </row>
    <row r="25" spans="1:7" ht="15.75" x14ac:dyDescent="0.25">
      <c r="A25" s="71" t="s">
        <v>55</v>
      </c>
      <c r="B25" s="65" t="s">
        <v>56</v>
      </c>
      <c r="C25" s="65" t="s">
        <v>57</v>
      </c>
      <c r="D25" s="65" t="s">
        <v>58</v>
      </c>
      <c r="E25" s="65" t="s">
        <v>59</v>
      </c>
      <c r="F25" s="65" t="s">
        <v>60</v>
      </c>
      <c r="G25" s="65" t="s">
        <v>61</v>
      </c>
    </row>
    <row r="26" spans="1:7" ht="15" x14ac:dyDescent="0.2">
      <c r="A26" s="65" t="s">
        <v>62</v>
      </c>
      <c r="B26" s="104" t="s">
        <v>95</v>
      </c>
      <c r="C26" s="62"/>
      <c r="D26" s="62"/>
      <c r="E26" s="62"/>
      <c r="F26" s="62"/>
      <c r="G26" s="62"/>
    </row>
    <row r="27" spans="1:7" ht="15" x14ac:dyDescent="0.2">
      <c r="A27" s="65" t="s">
        <v>63</v>
      </c>
      <c r="B27" s="62" t="s">
        <v>107</v>
      </c>
      <c r="C27" s="62"/>
      <c r="D27" s="62"/>
      <c r="E27" s="62"/>
      <c r="F27" s="62"/>
      <c r="G27" s="62"/>
    </row>
    <row r="28" spans="1:7" ht="15" x14ac:dyDescent="0.2">
      <c r="A28" s="65" t="s">
        <v>64</v>
      </c>
      <c r="B28" s="62" t="s">
        <v>106</v>
      </c>
      <c r="C28" s="62"/>
      <c r="D28" s="62"/>
      <c r="E28" s="62"/>
      <c r="F28" s="62"/>
      <c r="G28" s="62"/>
    </row>
    <row r="29" spans="1:7" ht="15" x14ac:dyDescent="0.2">
      <c r="A29" s="65" t="s">
        <v>65</v>
      </c>
      <c r="B29" s="62" t="s">
        <v>106</v>
      </c>
      <c r="C29" s="62"/>
      <c r="D29" s="62"/>
      <c r="E29" s="62"/>
      <c r="F29" s="62"/>
      <c r="G29" s="62"/>
    </row>
    <row r="30" spans="1:7" ht="15.75" x14ac:dyDescent="0.25">
      <c r="A30" s="65" t="s">
        <v>66</v>
      </c>
      <c r="B30" s="62" t="s">
        <v>96</v>
      </c>
      <c r="C30" s="62"/>
      <c r="D30" s="62"/>
      <c r="E30" s="62"/>
      <c r="F30" s="62"/>
      <c r="G30" s="62"/>
    </row>
    <row r="31" spans="1:7" ht="15.75" thickBot="1" x14ac:dyDescent="0.25">
      <c r="A31" s="72" t="s">
        <v>67</v>
      </c>
      <c r="B31" s="73" t="s">
        <v>83</v>
      </c>
      <c r="C31" s="73"/>
      <c r="D31" s="73"/>
      <c r="E31" s="73"/>
      <c r="F31" s="73"/>
      <c r="G31" s="73"/>
    </row>
    <row r="32" spans="1:7" ht="15" x14ac:dyDescent="0.2">
      <c r="A32" s="74" t="s">
        <v>68</v>
      </c>
      <c r="B32" s="75"/>
      <c r="C32" s="75"/>
      <c r="D32" s="75"/>
      <c r="E32" s="75"/>
      <c r="F32" s="75"/>
      <c r="G32" s="76"/>
    </row>
    <row r="33" spans="1:7" ht="15" x14ac:dyDescent="0.2">
      <c r="A33" s="77" t="s">
        <v>69</v>
      </c>
      <c r="B33" s="62" t="s">
        <v>104</v>
      </c>
      <c r="C33" s="62"/>
      <c r="D33" s="62"/>
      <c r="E33" s="62"/>
      <c r="F33" s="62"/>
      <c r="G33" s="78"/>
    </row>
    <row r="34" spans="1:7" ht="15" x14ac:dyDescent="0.2">
      <c r="A34" s="77" t="s">
        <v>70</v>
      </c>
      <c r="B34" s="62" t="s">
        <v>85</v>
      </c>
      <c r="C34" s="62"/>
      <c r="D34" s="62"/>
      <c r="E34" s="62"/>
      <c r="F34" s="62"/>
      <c r="G34" s="78"/>
    </row>
    <row r="35" spans="1:7" ht="15.75" thickBot="1" x14ac:dyDescent="0.25">
      <c r="A35" s="79" t="s">
        <v>71</v>
      </c>
      <c r="B35" s="80" t="s">
        <v>105</v>
      </c>
      <c r="C35" s="80"/>
      <c r="D35" s="80"/>
      <c r="E35" s="80"/>
      <c r="F35" s="80"/>
      <c r="G35" s="81"/>
    </row>
    <row r="36" spans="1:7" ht="15" x14ac:dyDescent="0.2">
      <c r="A36" s="82" t="s">
        <v>72</v>
      </c>
      <c r="B36" s="82"/>
      <c r="C36" s="82"/>
      <c r="D36" s="82"/>
      <c r="E36" s="82"/>
      <c r="F36" s="82"/>
      <c r="G36" s="82"/>
    </row>
    <row r="37" spans="1:7" ht="18" x14ac:dyDescent="0.2">
      <c r="A37" s="65" t="s">
        <v>73</v>
      </c>
      <c r="B37" s="62" t="s">
        <v>81</v>
      </c>
      <c r="C37" s="62"/>
      <c r="D37" s="62"/>
      <c r="E37" s="62"/>
      <c r="F37" s="62"/>
      <c r="G37" s="62"/>
    </row>
    <row r="38" spans="1:7" ht="15" x14ac:dyDescent="0.2">
      <c r="A38" s="65" t="s">
        <v>31</v>
      </c>
      <c r="B38" s="62" t="s">
        <v>81</v>
      </c>
      <c r="C38" s="62"/>
      <c r="D38" s="62"/>
      <c r="E38" s="62"/>
      <c r="F38" s="62"/>
      <c r="G38" s="62"/>
    </row>
    <row r="39" spans="1:7" ht="15" x14ac:dyDescent="0.2">
      <c r="A39" s="65" t="s">
        <v>74</v>
      </c>
      <c r="B39" s="62" t="s">
        <v>81</v>
      </c>
      <c r="C39" s="62"/>
      <c r="D39" s="62"/>
      <c r="E39" s="62"/>
      <c r="F39" s="62"/>
      <c r="G39" s="62"/>
    </row>
    <row r="40" spans="1:7" ht="15" x14ac:dyDescent="0.2">
      <c r="A40" s="65" t="s">
        <v>75</v>
      </c>
      <c r="B40" s="62" t="s">
        <v>102</v>
      </c>
      <c r="C40" s="62"/>
      <c r="D40" s="62"/>
      <c r="E40" s="62"/>
      <c r="F40" s="62"/>
      <c r="G40" s="62"/>
    </row>
    <row r="41" spans="1:7" ht="15" x14ac:dyDescent="0.2">
      <c r="A41" s="65" t="s">
        <v>76</v>
      </c>
      <c r="B41" s="62" t="s">
        <v>97</v>
      </c>
      <c r="C41" s="62"/>
      <c r="D41" s="62"/>
      <c r="E41" s="62"/>
      <c r="F41" s="62"/>
      <c r="G41" s="62"/>
    </row>
    <row r="42" spans="1:7" ht="15" x14ac:dyDescent="0.2">
      <c r="A42" s="61"/>
      <c r="B42" s="61"/>
      <c r="C42" s="61"/>
      <c r="D42" s="61"/>
      <c r="E42" s="61"/>
      <c r="F42" s="61"/>
      <c r="G42" s="61"/>
    </row>
    <row r="43" spans="1:7" ht="15" x14ac:dyDescent="0.2">
      <c r="A43" s="116" t="s">
        <v>77</v>
      </c>
      <c r="B43" s="116"/>
      <c r="C43" s="116"/>
      <c r="D43" s="116"/>
      <c r="E43" s="116"/>
      <c r="F43" s="116"/>
      <c r="G43" s="116"/>
    </row>
  </sheetData>
  <mergeCells count="1">
    <mergeCell ref="A43:G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9825"/>
  <sheetViews>
    <sheetView topLeftCell="A52" workbookViewId="0">
      <selection activeCell="F29" sqref="F29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50"/>
    <col min="43" max="135" width="11.42578125" style="8"/>
  </cols>
  <sheetData>
    <row r="1" spans="1:18" ht="23.25" x14ac:dyDescent="0.35">
      <c r="A1" s="13" t="s">
        <v>13</v>
      </c>
      <c r="B1" s="14"/>
      <c r="C1" s="122" t="s">
        <v>99</v>
      </c>
      <c r="D1" s="123"/>
      <c r="E1" s="123"/>
      <c r="F1" s="123"/>
      <c r="G1" s="123"/>
      <c r="H1" s="123"/>
      <c r="I1" s="123"/>
      <c r="J1" s="123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10</v>
      </c>
      <c r="C3" s="18" t="s">
        <v>25</v>
      </c>
      <c r="D3" s="17"/>
      <c r="E3" s="7">
        <v>22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24</v>
      </c>
      <c r="D6" s="3">
        <v>48</v>
      </c>
      <c r="E6" s="3">
        <v>72</v>
      </c>
      <c r="F6" s="3">
        <v>96</v>
      </c>
      <c r="G6" s="3">
        <v>120</v>
      </c>
      <c r="H6" s="4">
        <v>144</v>
      </c>
      <c r="I6" s="4">
        <v>168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24" t="s">
        <v>21</v>
      </c>
      <c r="C7" s="125"/>
      <c r="D7" s="125"/>
      <c r="E7" s="125"/>
      <c r="F7" s="125"/>
      <c r="G7" s="125"/>
      <c r="H7" s="125"/>
      <c r="I7" s="126"/>
      <c r="J7" s="127"/>
      <c r="K7" s="22"/>
      <c r="L7" s="15"/>
      <c r="M7" s="15"/>
      <c r="N7" s="15"/>
      <c r="O7" s="15"/>
      <c r="P7" s="15"/>
      <c r="Q7" s="15"/>
      <c r="R7" s="15"/>
    </row>
    <row r="8" spans="1:18" ht="15" x14ac:dyDescent="0.25">
      <c r="A8" s="88">
        <v>1</v>
      </c>
      <c r="B8" s="102">
        <v>3.6</v>
      </c>
      <c r="C8" s="102">
        <v>3.3507107781148799</v>
      </c>
      <c r="D8" s="102">
        <v>3.6258494993807799</v>
      </c>
      <c r="E8" s="100">
        <v>3.8063731877933602</v>
      </c>
      <c r="F8" s="100">
        <v>3.58761986521746</v>
      </c>
      <c r="G8" s="100">
        <v>3.3754491789556602</v>
      </c>
      <c r="H8" s="100">
        <v>3.82852194220593</v>
      </c>
      <c r="I8" s="100">
        <v>3.5102560986401299</v>
      </c>
      <c r="J8" s="91"/>
      <c r="K8" s="15"/>
      <c r="L8" s="15"/>
      <c r="M8" s="15"/>
      <c r="N8" s="15"/>
      <c r="O8" s="15"/>
      <c r="P8" s="15"/>
      <c r="Q8" s="15"/>
      <c r="R8" s="15"/>
    </row>
    <row r="9" spans="1:18" ht="15" x14ac:dyDescent="0.25">
      <c r="A9" s="89">
        <v>2</v>
      </c>
      <c r="B9" s="102">
        <v>3.3</v>
      </c>
      <c r="C9" s="102">
        <v>3.4280416942821601</v>
      </c>
      <c r="D9" s="102">
        <v>3.41796518203848</v>
      </c>
      <c r="E9" s="100">
        <v>3.4345542149312598</v>
      </c>
      <c r="F9" s="100">
        <v>3.6282142150910199</v>
      </c>
      <c r="G9" s="100">
        <v>3.6594773904237798</v>
      </c>
      <c r="H9" s="100">
        <v>3.7044912861345201</v>
      </c>
      <c r="I9" s="100">
        <v>3.5026073220846698</v>
      </c>
      <c r="J9" s="91"/>
      <c r="K9" s="15"/>
      <c r="L9" s="15"/>
      <c r="M9" s="15"/>
      <c r="N9" s="15"/>
      <c r="O9" s="15"/>
      <c r="P9" s="15"/>
      <c r="Q9" s="15"/>
      <c r="R9" s="15"/>
    </row>
    <row r="10" spans="1:18" ht="15" x14ac:dyDescent="0.25">
      <c r="A10" s="89">
        <v>3</v>
      </c>
      <c r="B10" s="103">
        <v>1.3631639908084801</v>
      </c>
      <c r="C10" s="103">
        <v>1.4770343218439801</v>
      </c>
      <c r="D10" s="103">
        <v>1.4986648521273001</v>
      </c>
      <c r="E10" s="101">
        <v>1.4053589174115999</v>
      </c>
      <c r="F10" s="101">
        <v>1.5135178355489201</v>
      </c>
      <c r="G10" s="101">
        <v>1.59529131596019</v>
      </c>
      <c r="H10" s="101">
        <v>1.55447790177926</v>
      </c>
      <c r="I10" s="101">
        <v>1.5576417928154001</v>
      </c>
      <c r="J10" s="91"/>
      <c r="K10" s="15"/>
      <c r="L10" s="15"/>
      <c r="M10" s="15"/>
      <c r="N10" s="15"/>
      <c r="O10" s="15"/>
      <c r="P10" s="15"/>
      <c r="Q10" s="15"/>
      <c r="R10" s="15"/>
    </row>
    <row r="11" spans="1:18" ht="15" x14ac:dyDescent="0.25">
      <c r="A11" s="89">
        <v>4</v>
      </c>
      <c r="B11" s="103">
        <v>1.8156523651857399</v>
      </c>
      <c r="C11" s="103">
        <v>2</v>
      </c>
      <c r="D11" s="103">
        <v>2.00360545189793</v>
      </c>
      <c r="E11" s="101">
        <v>2.2351717804289</v>
      </c>
      <c r="F11" s="101">
        <v>1.9599745960736401</v>
      </c>
      <c r="G11" s="101">
        <v>2.2053297535319798</v>
      </c>
      <c r="H11" s="101">
        <v>2.2246686550665702</v>
      </c>
      <c r="I11" s="101">
        <v>2.45764910159044</v>
      </c>
      <c r="J11" s="91"/>
      <c r="K11" s="15"/>
      <c r="L11" s="15"/>
      <c r="M11" s="15"/>
      <c r="N11" s="15"/>
      <c r="O11" s="15"/>
      <c r="P11" s="15"/>
      <c r="Q11" s="15"/>
      <c r="R11" s="15"/>
    </row>
    <row r="12" spans="1:18" ht="15" x14ac:dyDescent="0.25">
      <c r="A12" s="89">
        <v>5</v>
      </c>
      <c r="B12" s="101">
        <v>1.4754186333822401</v>
      </c>
      <c r="C12" s="101">
        <v>1.46821778832308</v>
      </c>
      <c r="D12" s="101">
        <v>1.4478095094355901</v>
      </c>
      <c r="E12" s="101">
        <v>1.43193573480217</v>
      </c>
      <c r="F12" s="101">
        <v>1.4167375313038</v>
      </c>
      <c r="G12" s="101">
        <v>1.3156891203901599</v>
      </c>
      <c r="H12" s="101">
        <v>1.30355637728065</v>
      </c>
      <c r="I12" s="101">
        <v>1.399618201295</v>
      </c>
      <c r="J12" s="91"/>
      <c r="K12" s="15"/>
      <c r="L12" s="15"/>
      <c r="M12" s="15"/>
      <c r="N12" s="15"/>
      <c r="O12" s="15"/>
      <c r="P12" s="15"/>
      <c r="Q12" s="15"/>
      <c r="R12" s="15"/>
    </row>
    <row r="13" spans="1:18" ht="15" x14ac:dyDescent="0.25">
      <c r="A13" s="89">
        <v>6</v>
      </c>
      <c r="B13" s="101">
        <v>3.5802023498627502</v>
      </c>
      <c r="C13" s="101">
        <v>3.5484398260785901</v>
      </c>
      <c r="D13" s="101">
        <v>3.5355291743589601</v>
      </c>
      <c r="E13" s="101">
        <v>3.5539105875556398</v>
      </c>
      <c r="F13" s="101">
        <v>3.6382893914338998</v>
      </c>
      <c r="G13" s="101">
        <v>3.5657625717515198</v>
      </c>
      <c r="H13" s="101">
        <v>3.6382001110163</v>
      </c>
      <c r="I13" s="101">
        <v>3.4969930897170101</v>
      </c>
      <c r="J13" s="91"/>
      <c r="K13" s="15"/>
      <c r="L13" s="15"/>
      <c r="M13" s="15"/>
      <c r="N13" s="15"/>
      <c r="O13" s="15"/>
      <c r="P13" s="15"/>
      <c r="Q13" s="15"/>
      <c r="R13" s="15"/>
    </row>
    <row r="14" spans="1:18" ht="15" x14ac:dyDescent="0.25">
      <c r="A14" s="89">
        <v>7</v>
      </c>
      <c r="B14" s="101">
        <v>1.3112222704360901</v>
      </c>
      <c r="C14" s="101">
        <v>1.37612052848194</v>
      </c>
      <c r="D14" s="101">
        <v>1.3000112453491399</v>
      </c>
      <c r="E14" s="101">
        <v>1.28269364361617</v>
      </c>
      <c r="F14" s="101">
        <v>1.3524907052320301</v>
      </c>
      <c r="G14" s="101">
        <v>1.2955296641657901</v>
      </c>
      <c r="H14" s="101">
        <v>1.2826182237577799</v>
      </c>
      <c r="I14" s="101">
        <v>1.4025952368127399</v>
      </c>
      <c r="J14" s="91"/>
      <c r="K14" s="15"/>
      <c r="L14" s="15"/>
      <c r="M14" s="15"/>
      <c r="N14" s="15"/>
      <c r="O14" s="15"/>
      <c r="P14" s="15"/>
      <c r="Q14" s="15"/>
      <c r="R14" s="15"/>
    </row>
    <row r="15" spans="1:18" ht="15" x14ac:dyDescent="0.25">
      <c r="A15" s="89">
        <v>8</v>
      </c>
      <c r="B15" s="101">
        <v>2.6797138728396002</v>
      </c>
      <c r="C15" s="101">
        <v>2.7843042417741701</v>
      </c>
      <c r="D15" s="101">
        <v>2.6672867640743601</v>
      </c>
      <c r="E15" s="101">
        <v>2.72152916931686</v>
      </c>
      <c r="F15" s="101">
        <v>2.9589571337022602</v>
      </c>
      <c r="G15" s="101">
        <v>2.87788209087396</v>
      </c>
      <c r="H15" s="101">
        <v>3.0078137083273702</v>
      </c>
      <c r="I15" s="101">
        <v>2.89746928482462</v>
      </c>
      <c r="J15" s="91"/>
      <c r="K15" s="15"/>
      <c r="L15" s="15"/>
      <c r="M15" s="15"/>
      <c r="N15" s="15"/>
      <c r="O15" s="15"/>
      <c r="P15" s="15"/>
      <c r="Q15" s="15"/>
      <c r="R15" s="15"/>
    </row>
    <row r="16" spans="1:18" ht="15" x14ac:dyDescent="0.25">
      <c r="A16" s="89">
        <v>9</v>
      </c>
      <c r="B16" s="101">
        <v>1.9147332959982</v>
      </c>
      <c r="C16" s="101">
        <v>1.84398342939107</v>
      </c>
      <c r="D16" s="101">
        <v>1.90299088472406</v>
      </c>
      <c r="E16" s="101">
        <v>1.9184638714176701</v>
      </c>
      <c r="F16" s="101">
        <v>1.91070647212665</v>
      </c>
      <c r="G16" s="101">
        <v>2.00184619019555</v>
      </c>
      <c r="H16" s="101">
        <v>2.0156042632198901</v>
      </c>
      <c r="I16" s="101">
        <v>1.9351494683477899</v>
      </c>
      <c r="J16" s="91"/>
      <c r="K16" s="15"/>
      <c r="L16" s="15"/>
      <c r="M16" s="15"/>
      <c r="N16" s="15"/>
      <c r="O16" s="15"/>
      <c r="P16" s="15"/>
      <c r="Q16" s="15"/>
      <c r="R16" s="15"/>
    </row>
    <row r="17" spans="1:18" ht="15" x14ac:dyDescent="0.25">
      <c r="A17" s="89">
        <v>10</v>
      </c>
      <c r="B17" s="101">
        <v>1.17932893690577</v>
      </c>
      <c r="C17" s="101">
        <v>1.1466734861514101</v>
      </c>
      <c r="D17" s="101">
        <v>1.1577873263443801</v>
      </c>
      <c r="E17" s="101">
        <v>1.11754099542443</v>
      </c>
      <c r="F17" s="101">
        <v>1.2170231590984899</v>
      </c>
      <c r="G17" s="101">
        <v>1.1583364122848001</v>
      </c>
      <c r="H17" s="101">
        <v>1.0955094019926199</v>
      </c>
      <c r="I17" s="101">
        <v>1.2069317340399599</v>
      </c>
      <c r="J17" s="91"/>
      <c r="K17" s="15"/>
      <c r="L17" s="15"/>
      <c r="M17" s="15"/>
      <c r="N17" s="15"/>
      <c r="O17" s="15"/>
      <c r="P17" s="15"/>
      <c r="Q17" s="15"/>
      <c r="R17" s="15"/>
    </row>
    <row r="18" spans="1:18" ht="15" x14ac:dyDescent="0.25">
      <c r="A18" s="89">
        <v>11</v>
      </c>
      <c r="B18" s="101">
        <v>1.1034878661415699</v>
      </c>
      <c r="C18" s="101">
        <v>1.0509241035369099</v>
      </c>
      <c r="D18" s="101">
        <v>1.14841642534866</v>
      </c>
      <c r="E18" s="101">
        <v>1.0729969524260099</v>
      </c>
      <c r="F18" s="101">
        <v>1.1270507837495201</v>
      </c>
      <c r="G18" s="101">
        <v>1.1228923643605699</v>
      </c>
      <c r="H18" s="101">
        <v>1.18548560224049</v>
      </c>
      <c r="I18" s="101">
        <v>1.1363681290477301</v>
      </c>
      <c r="J18" s="91"/>
      <c r="K18" s="15"/>
      <c r="L18" s="15"/>
      <c r="M18" s="15"/>
      <c r="N18" s="15"/>
      <c r="O18" s="15"/>
      <c r="P18" s="15"/>
      <c r="Q18" s="15"/>
      <c r="R18" s="15"/>
    </row>
    <row r="19" spans="1:18" ht="15" x14ac:dyDescent="0.25">
      <c r="A19" s="89">
        <v>12</v>
      </c>
      <c r="B19" s="101">
        <v>2.0918624888129398</v>
      </c>
      <c r="C19" s="101">
        <v>2.17736159192062</v>
      </c>
      <c r="D19" s="101">
        <v>2.0425656663936702</v>
      </c>
      <c r="E19" s="101">
        <v>2.17726803332837</v>
      </c>
      <c r="F19" s="101">
        <v>2.0553330394693901</v>
      </c>
      <c r="G19" s="101">
        <v>2.1954910515511599</v>
      </c>
      <c r="H19" s="101">
        <v>2.1860068022149401</v>
      </c>
      <c r="I19" s="101">
        <v>2.0836369951151101</v>
      </c>
      <c r="J19" s="91"/>
      <c r="K19" s="15"/>
      <c r="L19" s="15"/>
      <c r="M19" s="15"/>
      <c r="N19" s="15"/>
      <c r="O19" s="15"/>
      <c r="P19" s="15"/>
      <c r="Q19" s="15"/>
      <c r="R19" s="15"/>
    </row>
    <row r="20" spans="1:18" ht="15" x14ac:dyDescent="0.25">
      <c r="A20" s="89">
        <v>13</v>
      </c>
      <c r="B20" s="101">
        <v>1.6598239374327</v>
      </c>
      <c r="C20" s="101">
        <v>1.5399806784051799</v>
      </c>
      <c r="D20" s="101">
        <v>1.6375819847241599</v>
      </c>
      <c r="E20" s="101">
        <v>1.53979302321381</v>
      </c>
      <c r="F20" s="101">
        <v>1.6414792701162899</v>
      </c>
      <c r="G20" s="101">
        <v>1.62431320772029</v>
      </c>
      <c r="H20" s="101">
        <v>1.7502709838044701</v>
      </c>
      <c r="I20" s="101">
        <v>1.5506602757728001</v>
      </c>
      <c r="J20" s="91"/>
      <c r="K20" s="15"/>
      <c r="L20" s="15"/>
      <c r="M20" s="15"/>
      <c r="N20" s="15"/>
      <c r="O20" s="15"/>
      <c r="P20" s="15"/>
      <c r="Q20" s="15"/>
      <c r="R20" s="15"/>
    </row>
    <row r="21" spans="1:18" ht="15" x14ac:dyDescent="0.25">
      <c r="A21" s="89">
        <v>14</v>
      </c>
      <c r="B21" s="101">
        <v>2.4421632451119701</v>
      </c>
      <c r="C21" s="101">
        <v>2.3839989482009698</v>
      </c>
      <c r="D21" s="101">
        <v>2.5483277572501102</v>
      </c>
      <c r="E21" s="101">
        <v>2.6720778256921101</v>
      </c>
      <c r="F21" s="101">
        <v>2.7326432933695299</v>
      </c>
      <c r="G21" s="101">
        <v>2.5014629940579201</v>
      </c>
      <c r="H21" s="101">
        <v>2.5585166517653701</v>
      </c>
      <c r="I21" s="101">
        <v>2.6318624944154099</v>
      </c>
      <c r="J21" s="91"/>
      <c r="K21" s="15"/>
      <c r="L21" s="15"/>
      <c r="M21" s="15"/>
      <c r="N21" s="15"/>
      <c r="O21" s="15"/>
      <c r="P21" s="15"/>
      <c r="Q21" s="15"/>
      <c r="R21" s="15"/>
    </row>
    <row r="22" spans="1:18" ht="15" x14ac:dyDescent="0.25">
      <c r="A22" s="89">
        <v>15</v>
      </c>
      <c r="B22" s="101">
        <v>2.51479962153957</v>
      </c>
      <c r="C22" s="101">
        <v>2.46045989160051</v>
      </c>
      <c r="D22" s="101">
        <v>2.5515712304794702</v>
      </c>
      <c r="E22" s="101">
        <v>2.3743110044536402</v>
      </c>
      <c r="F22" s="101">
        <v>2.4300075744230898</v>
      </c>
      <c r="G22" s="101">
        <v>2.5708323893885101</v>
      </c>
      <c r="H22" s="101">
        <v>2.5330242698275001</v>
      </c>
      <c r="I22" s="101">
        <v>2.3838499028856899</v>
      </c>
      <c r="J22" s="91"/>
      <c r="K22" s="15"/>
      <c r="L22" s="15"/>
      <c r="M22" s="15"/>
      <c r="N22" s="15"/>
      <c r="O22" s="15"/>
      <c r="P22" s="15"/>
      <c r="Q22" s="15"/>
      <c r="R22" s="15"/>
    </row>
    <row r="23" spans="1:18" ht="15" x14ac:dyDescent="0.25">
      <c r="A23" s="89">
        <v>16</v>
      </c>
      <c r="B23" s="101">
        <v>2.9017709882573599</v>
      </c>
      <c r="C23" s="101">
        <v>2.94803027257124</v>
      </c>
      <c r="D23" s="101">
        <v>2.9737782626008902</v>
      </c>
      <c r="E23" s="101">
        <v>3.02568552710447</v>
      </c>
      <c r="F23" s="101">
        <v>2.9075769679594798</v>
      </c>
      <c r="G23" s="101">
        <v>3.0113779378497201</v>
      </c>
      <c r="H23" s="101">
        <v>3.0191953257667898</v>
      </c>
      <c r="I23" s="101">
        <v>2.9569994900668202</v>
      </c>
      <c r="J23" s="91"/>
      <c r="K23" s="15"/>
      <c r="L23" s="15"/>
      <c r="M23" s="15"/>
      <c r="N23" s="15"/>
      <c r="O23" s="15"/>
      <c r="P23" s="15"/>
      <c r="Q23" s="15"/>
      <c r="R23" s="15"/>
    </row>
    <row r="24" spans="1:18" ht="15" x14ac:dyDescent="0.25">
      <c r="A24" s="89">
        <v>17</v>
      </c>
      <c r="B24" s="101">
        <v>4.7241818689409101</v>
      </c>
      <c r="C24" s="101">
        <v>4.8411232215200402</v>
      </c>
      <c r="D24" s="101">
        <v>4.90538874047596</v>
      </c>
      <c r="E24" s="101">
        <v>4.8395897684539104</v>
      </c>
      <c r="F24" s="101">
        <v>4.9745214749095199</v>
      </c>
      <c r="G24" s="101">
        <v>5.2591727713037697</v>
      </c>
      <c r="H24" s="101">
        <v>5.5043677927204602</v>
      </c>
      <c r="I24" s="101">
        <v>5.38039066730152</v>
      </c>
      <c r="J24" s="91"/>
      <c r="K24" s="15"/>
      <c r="L24" s="15"/>
      <c r="M24" s="15"/>
      <c r="N24" s="15"/>
      <c r="O24" s="15"/>
      <c r="P24" s="15"/>
      <c r="Q24" s="15"/>
      <c r="R24" s="15"/>
    </row>
    <row r="25" spans="1:18" ht="15" x14ac:dyDescent="0.25">
      <c r="A25" s="89">
        <v>18</v>
      </c>
      <c r="B25" s="101">
        <v>2.7033703848655102</v>
      </c>
      <c r="C25" s="101">
        <v>2.8569949958526801</v>
      </c>
      <c r="D25" s="101">
        <v>2.8108247955939198</v>
      </c>
      <c r="E25" s="101">
        <v>2.9194985987222801</v>
      </c>
      <c r="F25" s="101">
        <v>2.9970480545502398</v>
      </c>
      <c r="G25" s="101">
        <v>3.0684039355878898</v>
      </c>
      <c r="H25" s="101">
        <v>3.0082521293259799</v>
      </c>
      <c r="I25" s="101">
        <v>2.8621750994336099</v>
      </c>
      <c r="J25" s="91"/>
      <c r="K25" s="15"/>
      <c r="L25" s="15"/>
      <c r="M25" s="15"/>
      <c r="N25" s="15"/>
      <c r="O25" s="15"/>
      <c r="P25" s="15"/>
      <c r="Q25" s="15"/>
      <c r="R25" s="15"/>
    </row>
    <row r="26" spans="1:18" ht="15" x14ac:dyDescent="0.25">
      <c r="A26" s="89">
        <v>19</v>
      </c>
      <c r="B26" s="101">
        <v>2.6406316369190699</v>
      </c>
      <c r="C26" s="101">
        <v>2.41342911475716</v>
      </c>
      <c r="D26" s="101">
        <v>2.5471491732278602</v>
      </c>
      <c r="E26" s="101">
        <v>2.4920862169938398</v>
      </c>
      <c r="F26" s="101">
        <v>2.4773488900020202</v>
      </c>
      <c r="G26" s="101">
        <v>2.5927436171417502</v>
      </c>
      <c r="H26" s="101">
        <v>2.65669940881163</v>
      </c>
      <c r="I26" s="101">
        <v>2.5906225017154698</v>
      </c>
      <c r="J26" s="91"/>
      <c r="K26" s="15"/>
      <c r="L26" s="15"/>
      <c r="M26" s="15"/>
      <c r="N26" s="15"/>
      <c r="O26" s="15"/>
      <c r="P26" s="15"/>
      <c r="Q26" s="15"/>
      <c r="R26" s="15"/>
    </row>
    <row r="27" spans="1:18" ht="15" x14ac:dyDescent="0.25">
      <c r="A27" s="89">
        <v>20</v>
      </c>
      <c r="B27" s="101">
        <v>2.7955099982428302</v>
      </c>
      <c r="C27" s="101">
        <v>2.8519454551020198</v>
      </c>
      <c r="D27" s="101">
        <v>2.8177238985331101</v>
      </c>
      <c r="E27" s="101">
        <v>2.9750336948269802</v>
      </c>
      <c r="F27" s="101">
        <v>2.8521623052549598</v>
      </c>
      <c r="G27" s="101">
        <v>2.6762273708666999</v>
      </c>
      <c r="H27" s="101">
        <v>2.7859688383852901</v>
      </c>
      <c r="I27" s="101">
        <v>2.8510296726600499</v>
      </c>
      <c r="J27" s="91"/>
      <c r="K27" s="15"/>
      <c r="L27" s="15"/>
      <c r="M27" s="15"/>
      <c r="N27" s="15"/>
      <c r="O27" s="15"/>
      <c r="P27" s="15"/>
      <c r="Q27" s="15"/>
      <c r="R27" s="15"/>
    </row>
    <row r="28" spans="1:18" ht="15" x14ac:dyDescent="0.25">
      <c r="A28" s="89">
        <v>21</v>
      </c>
      <c r="B28" s="91"/>
      <c r="C28" s="91"/>
      <c r="D28" s="91"/>
      <c r="E28" s="91"/>
      <c r="F28" s="91"/>
      <c r="G28" s="92"/>
      <c r="H28" s="92"/>
      <c r="I28" s="92"/>
      <c r="J28" s="91"/>
      <c r="K28" s="15"/>
      <c r="L28" s="15"/>
      <c r="M28" s="15"/>
      <c r="N28" s="15"/>
      <c r="O28" s="15"/>
      <c r="P28" s="15"/>
      <c r="Q28" s="15"/>
      <c r="R28" s="15"/>
    </row>
    <row r="29" spans="1:18" ht="15" x14ac:dyDescent="0.25">
      <c r="A29" s="89">
        <v>22</v>
      </c>
      <c r="B29" s="91"/>
      <c r="C29" s="91"/>
      <c r="D29" s="91"/>
      <c r="E29" s="91"/>
      <c r="F29" s="91"/>
      <c r="G29" s="92"/>
      <c r="H29" s="92"/>
      <c r="I29" s="92"/>
      <c r="J29" s="91"/>
      <c r="K29" s="24"/>
      <c r="L29" s="24"/>
      <c r="M29" s="24"/>
      <c r="N29" s="24"/>
      <c r="O29" s="24"/>
      <c r="P29" s="24"/>
      <c r="Q29" s="24"/>
      <c r="R29" s="24"/>
    </row>
    <row r="30" spans="1:18" ht="15" x14ac:dyDescent="0.25">
      <c r="A30" s="89">
        <v>23</v>
      </c>
      <c r="B30" s="91"/>
      <c r="C30" s="91"/>
      <c r="D30" s="91"/>
      <c r="E30" s="91"/>
      <c r="F30" s="91"/>
      <c r="G30" s="92"/>
      <c r="H30" s="92"/>
      <c r="I30" s="92"/>
      <c r="J30" s="91"/>
      <c r="K30" s="24"/>
      <c r="L30" s="24"/>
      <c r="M30" s="24"/>
      <c r="N30" s="24"/>
      <c r="O30" s="24"/>
      <c r="P30" s="24"/>
      <c r="Q30" s="24"/>
      <c r="R30" s="24"/>
    </row>
    <row r="31" spans="1:18" ht="15" x14ac:dyDescent="0.25">
      <c r="A31" s="89">
        <v>24</v>
      </c>
      <c r="B31" s="91"/>
      <c r="C31" s="91"/>
      <c r="D31" s="91"/>
      <c r="E31" s="91"/>
      <c r="F31" s="91"/>
      <c r="G31" s="92"/>
      <c r="H31" s="92"/>
      <c r="I31" s="92"/>
      <c r="J31" s="91"/>
      <c r="K31" s="24"/>
      <c r="L31" s="24"/>
      <c r="M31" s="24"/>
      <c r="N31" s="24"/>
      <c r="O31" s="24"/>
      <c r="P31" s="24"/>
      <c r="Q31" s="24"/>
      <c r="R31" s="24"/>
    </row>
    <row r="32" spans="1:18" ht="15" x14ac:dyDescent="0.25">
      <c r="A32" s="89">
        <v>25</v>
      </c>
      <c r="B32" s="92"/>
      <c r="C32" s="92"/>
      <c r="D32" s="92"/>
      <c r="E32" s="92"/>
      <c r="F32" s="92"/>
      <c r="G32" s="92"/>
      <c r="H32" s="92"/>
      <c r="I32" s="92"/>
      <c r="J32" s="9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5">
      <c r="A33" s="89">
        <v>26</v>
      </c>
      <c r="B33" s="92"/>
      <c r="C33" s="92"/>
      <c r="D33" s="92"/>
      <c r="E33" s="92"/>
      <c r="F33" s="92"/>
      <c r="G33" s="92"/>
      <c r="H33" s="92"/>
      <c r="I33" s="92"/>
      <c r="J33" s="9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5">
      <c r="A34" s="89">
        <v>27</v>
      </c>
      <c r="B34" s="92"/>
      <c r="C34" s="92"/>
      <c r="D34" s="92"/>
      <c r="E34" s="92"/>
      <c r="F34" s="92"/>
      <c r="G34" s="92"/>
      <c r="H34" s="92"/>
      <c r="I34" s="92"/>
      <c r="J34" s="9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5">
      <c r="A35" s="89">
        <v>28</v>
      </c>
      <c r="B35" s="92"/>
      <c r="C35" s="92"/>
      <c r="D35" s="92"/>
      <c r="E35" s="92"/>
      <c r="F35" s="92"/>
      <c r="G35" s="92"/>
      <c r="H35" s="92"/>
      <c r="I35" s="92"/>
      <c r="J35" s="9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5">
      <c r="A36" s="89">
        <v>29</v>
      </c>
      <c r="B36" s="92"/>
      <c r="C36" s="92"/>
      <c r="D36" s="92"/>
      <c r="E36" s="92"/>
      <c r="F36" s="92"/>
      <c r="G36" s="92"/>
      <c r="H36" s="92"/>
      <c r="I36" s="92"/>
      <c r="J36" s="9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5">
      <c r="A37" s="89">
        <v>30</v>
      </c>
      <c r="B37" s="92"/>
      <c r="C37" s="92"/>
      <c r="D37" s="92"/>
      <c r="E37" s="92"/>
      <c r="F37" s="92"/>
      <c r="G37" s="92"/>
      <c r="H37" s="92"/>
      <c r="I37" s="92"/>
      <c r="J37" s="92"/>
      <c r="K37" s="42"/>
      <c r="L37" s="43"/>
      <c r="M37" s="43"/>
      <c r="N37" s="43"/>
      <c r="O37" s="43"/>
      <c r="P37" s="43"/>
      <c r="Q37" s="43"/>
      <c r="R37" s="43"/>
    </row>
    <row r="38" spans="1:18" ht="15" x14ac:dyDescent="0.25">
      <c r="A38" s="89">
        <v>31</v>
      </c>
      <c r="B38" s="92"/>
      <c r="C38" s="92"/>
      <c r="D38" s="92"/>
      <c r="E38" s="92"/>
      <c r="F38" s="92"/>
      <c r="G38" s="92"/>
      <c r="H38" s="92"/>
      <c r="I38" s="92"/>
      <c r="J38" s="92"/>
      <c r="K38" s="44"/>
      <c r="L38" s="43"/>
      <c r="M38" s="43"/>
      <c r="N38" s="43"/>
      <c r="O38" s="43"/>
      <c r="P38" s="43"/>
      <c r="Q38" s="43"/>
      <c r="R38" s="43"/>
    </row>
    <row r="39" spans="1:18" ht="15" x14ac:dyDescent="0.25">
      <c r="A39" s="89">
        <v>32</v>
      </c>
      <c r="B39" s="92"/>
      <c r="C39" s="92"/>
      <c r="D39" s="92"/>
      <c r="E39" s="92"/>
      <c r="F39" s="92"/>
      <c r="G39" s="92"/>
      <c r="H39" s="92"/>
      <c r="I39" s="92"/>
      <c r="J39" s="92"/>
      <c r="K39" s="44"/>
      <c r="L39" s="43"/>
      <c r="M39" s="43"/>
      <c r="N39" s="43"/>
      <c r="O39" s="43"/>
      <c r="P39" s="43"/>
      <c r="Q39" s="43"/>
      <c r="R39" s="43"/>
    </row>
    <row r="40" spans="1:18" ht="15" x14ac:dyDescent="0.25">
      <c r="A40" s="89">
        <v>33</v>
      </c>
      <c r="B40" s="92"/>
      <c r="C40" s="92"/>
      <c r="D40" s="92"/>
      <c r="E40" s="92"/>
      <c r="F40" s="92"/>
      <c r="G40" s="92"/>
      <c r="H40" s="92"/>
      <c r="I40" s="92"/>
      <c r="J40" s="92"/>
      <c r="K40" s="117" t="s">
        <v>30</v>
      </c>
      <c r="L40" s="118"/>
      <c r="M40" s="118"/>
      <c r="N40" s="118"/>
      <c r="O40" s="118"/>
      <c r="P40" s="118"/>
      <c r="Q40" s="118"/>
      <c r="R40" s="118"/>
    </row>
    <row r="41" spans="1:18" ht="15" x14ac:dyDescent="0.25">
      <c r="A41" s="89">
        <v>34</v>
      </c>
      <c r="B41" s="92"/>
      <c r="C41" s="92"/>
      <c r="D41" s="92"/>
      <c r="E41" s="92"/>
      <c r="F41" s="92"/>
      <c r="G41" s="92"/>
      <c r="H41" s="92"/>
      <c r="I41" s="92"/>
      <c r="J41" s="92"/>
      <c r="K41" s="45"/>
      <c r="L41" s="46"/>
      <c r="M41" s="46"/>
      <c r="N41" s="46"/>
      <c r="O41" s="46"/>
      <c r="P41" s="46"/>
      <c r="Q41" s="46"/>
      <c r="R41" s="46"/>
    </row>
    <row r="42" spans="1:18" ht="15" x14ac:dyDescent="0.25">
      <c r="A42" s="89">
        <v>35</v>
      </c>
      <c r="B42" s="92"/>
      <c r="C42" s="92"/>
      <c r="D42" s="92"/>
      <c r="E42" s="92"/>
      <c r="F42" s="92"/>
      <c r="G42" s="92"/>
      <c r="H42" s="92"/>
      <c r="I42" s="92"/>
      <c r="J42" s="92"/>
      <c r="K42" s="45"/>
      <c r="L42" s="46"/>
      <c r="M42" s="46"/>
      <c r="N42" s="46"/>
      <c r="O42" s="46"/>
      <c r="P42" s="46"/>
      <c r="Q42" s="46"/>
      <c r="R42" s="46"/>
    </row>
    <row r="43" spans="1:18" ht="15" x14ac:dyDescent="0.25">
      <c r="A43" s="89">
        <v>36</v>
      </c>
      <c r="B43" s="92"/>
      <c r="C43" s="92"/>
      <c r="D43" s="92"/>
      <c r="E43" s="92"/>
      <c r="F43" s="92"/>
      <c r="G43" s="92"/>
      <c r="H43" s="92"/>
      <c r="I43" s="92"/>
      <c r="J43" s="92"/>
      <c r="K43" s="45"/>
      <c r="L43" s="46"/>
      <c r="M43" s="46"/>
      <c r="N43" s="46"/>
      <c r="O43" s="46"/>
      <c r="P43" s="46"/>
      <c r="Q43" s="46"/>
      <c r="R43" s="46"/>
    </row>
    <row r="44" spans="1:18" ht="15" x14ac:dyDescent="0.25">
      <c r="A44" s="89">
        <v>37</v>
      </c>
      <c r="B44" s="92"/>
      <c r="C44" s="92"/>
      <c r="D44" s="92"/>
      <c r="E44" s="93"/>
      <c r="F44" s="92"/>
      <c r="G44" s="92"/>
      <c r="H44" s="92"/>
      <c r="I44" s="92"/>
      <c r="J44" s="91"/>
      <c r="K44" s="45"/>
      <c r="L44" s="46"/>
      <c r="M44" s="46"/>
      <c r="N44" s="46"/>
      <c r="O44" s="46"/>
      <c r="P44" s="46"/>
      <c r="Q44" s="46"/>
      <c r="R44" s="46"/>
    </row>
    <row r="45" spans="1:18" ht="15" x14ac:dyDescent="0.25">
      <c r="A45" s="89">
        <v>38</v>
      </c>
      <c r="B45" s="92"/>
      <c r="C45" s="92"/>
      <c r="D45" s="92"/>
      <c r="E45" s="93"/>
      <c r="F45" s="92"/>
      <c r="G45" s="92"/>
      <c r="H45" s="92"/>
      <c r="I45" s="92"/>
      <c r="J45" s="91"/>
      <c r="K45" s="24"/>
      <c r="L45" s="24"/>
      <c r="M45" s="24"/>
      <c r="N45" s="24"/>
      <c r="O45" s="24"/>
      <c r="P45" s="24"/>
      <c r="Q45" s="24"/>
      <c r="R45" s="24"/>
    </row>
    <row r="46" spans="1:18" ht="15" x14ac:dyDescent="0.25">
      <c r="A46" s="89">
        <v>39</v>
      </c>
      <c r="B46" s="92"/>
      <c r="C46" s="92"/>
      <c r="D46" s="92"/>
      <c r="E46" s="93"/>
      <c r="F46" s="92"/>
      <c r="G46" s="92"/>
      <c r="H46" s="92"/>
      <c r="I46" s="92"/>
      <c r="J46" s="92"/>
      <c r="K46" s="24"/>
      <c r="L46" s="24"/>
      <c r="M46" s="24"/>
      <c r="N46" s="24"/>
      <c r="O46" s="24"/>
      <c r="P46" s="24"/>
      <c r="Q46" s="24"/>
      <c r="R46" s="24"/>
    </row>
    <row r="47" spans="1:18" ht="15" x14ac:dyDescent="0.25">
      <c r="A47" s="89">
        <v>40</v>
      </c>
      <c r="B47" s="92"/>
      <c r="C47" s="92"/>
      <c r="D47" s="92"/>
      <c r="E47" s="93"/>
      <c r="F47" s="92"/>
      <c r="G47" s="92"/>
      <c r="H47" s="92"/>
      <c r="I47" s="92"/>
      <c r="J47" s="92"/>
      <c r="K47" s="24"/>
      <c r="L47" s="24"/>
      <c r="M47" s="24"/>
      <c r="N47" s="24"/>
      <c r="O47" s="24"/>
      <c r="P47" s="24"/>
      <c r="Q47" s="24"/>
      <c r="R47" s="24"/>
    </row>
    <row r="48" spans="1:18" ht="15" x14ac:dyDescent="0.25">
      <c r="A48" s="89">
        <v>41</v>
      </c>
      <c r="B48" s="92"/>
      <c r="C48" s="92"/>
      <c r="D48" s="92"/>
      <c r="E48" s="93"/>
      <c r="F48" s="92"/>
      <c r="G48" s="92"/>
      <c r="H48" s="92"/>
      <c r="I48" s="92"/>
      <c r="J48" s="92"/>
      <c r="K48" s="24"/>
      <c r="L48" s="24"/>
      <c r="M48" s="24"/>
      <c r="N48" s="24"/>
      <c r="O48" s="24"/>
      <c r="P48" s="24"/>
      <c r="Q48" s="24"/>
      <c r="R48" s="24"/>
    </row>
    <row r="49" spans="1:29" ht="15" x14ac:dyDescent="0.25">
      <c r="A49" s="89">
        <v>42</v>
      </c>
      <c r="B49" s="92"/>
      <c r="C49" s="92"/>
      <c r="D49" s="92"/>
      <c r="E49" s="93"/>
      <c r="F49" s="92"/>
      <c r="G49" s="92"/>
      <c r="H49" s="92"/>
      <c r="I49" s="92"/>
      <c r="J49" s="92"/>
      <c r="K49" s="24"/>
      <c r="L49" s="24"/>
      <c r="M49" s="24"/>
      <c r="N49" s="24"/>
      <c r="O49" s="24"/>
      <c r="P49" s="24"/>
      <c r="Q49" s="24"/>
      <c r="R49" s="24"/>
    </row>
    <row r="50" spans="1:29" ht="15" x14ac:dyDescent="0.25">
      <c r="A50" s="89">
        <v>43</v>
      </c>
      <c r="B50" s="92"/>
      <c r="C50" s="92"/>
      <c r="D50" s="92"/>
      <c r="E50" s="93"/>
      <c r="F50" s="92"/>
      <c r="G50" s="92"/>
      <c r="H50" s="92"/>
      <c r="I50" s="92"/>
      <c r="J50" s="92"/>
      <c r="K50" s="24"/>
      <c r="L50" s="24"/>
      <c r="M50" s="24"/>
      <c r="N50" s="24"/>
      <c r="O50" s="24"/>
      <c r="P50" s="24"/>
      <c r="Q50" s="24"/>
      <c r="R50" s="24"/>
    </row>
    <row r="51" spans="1:29" ht="15" x14ac:dyDescent="0.25">
      <c r="A51" s="89">
        <v>44</v>
      </c>
      <c r="B51" s="92"/>
      <c r="C51" s="92"/>
      <c r="D51" s="92"/>
      <c r="E51" s="93"/>
      <c r="F51" s="92"/>
      <c r="G51" s="92"/>
      <c r="H51" s="92"/>
      <c r="I51" s="92"/>
      <c r="J51" s="92"/>
      <c r="K51" s="24"/>
      <c r="L51" s="24"/>
      <c r="M51" s="24"/>
      <c r="N51" s="24"/>
      <c r="O51" s="24"/>
      <c r="P51" s="24"/>
      <c r="Q51" s="24"/>
      <c r="R51" s="24"/>
    </row>
    <row r="52" spans="1:29" ht="15" x14ac:dyDescent="0.25">
      <c r="A52" s="89">
        <v>45</v>
      </c>
      <c r="B52" s="92"/>
      <c r="C52" s="92"/>
      <c r="D52" s="92"/>
      <c r="E52" s="93"/>
      <c r="F52" s="92"/>
      <c r="G52" s="92"/>
      <c r="H52" s="92"/>
      <c r="I52" s="92"/>
      <c r="J52" s="92"/>
      <c r="K52" s="24"/>
      <c r="L52" s="24"/>
      <c r="M52" s="24"/>
      <c r="N52" s="24"/>
      <c r="O52" s="24"/>
      <c r="P52" s="24"/>
      <c r="Q52" s="24"/>
      <c r="R52" s="24"/>
    </row>
    <row r="53" spans="1:29" ht="15" x14ac:dyDescent="0.25">
      <c r="A53" s="89">
        <v>46</v>
      </c>
      <c r="B53" s="92"/>
      <c r="C53" s="92"/>
      <c r="D53" s="92"/>
      <c r="E53" s="93"/>
      <c r="F53" s="92"/>
      <c r="G53" s="92"/>
      <c r="H53" s="92"/>
      <c r="I53" s="92"/>
      <c r="J53" s="92"/>
      <c r="K53" s="24"/>
      <c r="L53" s="24"/>
      <c r="M53" s="24"/>
      <c r="N53" s="24"/>
      <c r="O53" s="24"/>
      <c r="P53" s="24"/>
      <c r="Q53" s="24"/>
      <c r="R53" s="24"/>
    </row>
    <row r="54" spans="1:29" ht="15" x14ac:dyDescent="0.25">
      <c r="A54" s="89">
        <v>47</v>
      </c>
      <c r="B54" s="92"/>
      <c r="C54" s="92"/>
      <c r="D54" s="92"/>
      <c r="E54" s="93"/>
      <c r="F54" s="92"/>
      <c r="G54" s="92"/>
      <c r="H54" s="92"/>
      <c r="I54" s="92"/>
      <c r="J54" s="92"/>
      <c r="K54" s="24"/>
      <c r="L54" s="24"/>
      <c r="M54" s="24"/>
      <c r="N54" s="24"/>
      <c r="O54" s="24"/>
      <c r="P54" s="24"/>
      <c r="Q54" s="24"/>
      <c r="R54" s="24"/>
    </row>
    <row r="55" spans="1:29" ht="15" x14ac:dyDescent="0.25">
      <c r="A55" s="89">
        <v>48</v>
      </c>
      <c r="B55" s="92"/>
      <c r="C55" s="92"/>
      <c r="D55" s="92"/>
      <c r="E55" s="93"/>
      <c r="F55" s="92"/>
      <c r="G55" s="92"/>
      <c r="H55" s="92"/>
      <c r="I55" s="92"/>
      <c r="J55" s="92"/>
      <c r="K55" s="24"/>
      <c r="L55" s="24"/>
      <c r="M55" s="24"/>
      <c r="N55" s="24"/>
      <c r="O55" s="24"/>
      <c r="P55" s="24"/>
      <c r="Q55" s="24"/>
      <c r="R55" s="24"/>
    </row>
    <row r="56" spans="1:29" ht="15" x14ac:dyDescent="0.25">
      <c r="A56" s="89">
        <v>49</v>
      </c>
      <c r="B56" s="92"/>
      <c r="C56" s="92"/>
      <c r="D56" s="92"/>
      <c r="E56" s="93"/>
      <c r="F56" s="92"/>
      <c r="G56" s="92"/>
      <c r="H56" s="92"/>
      <c r="I56" s="92"/>
      <c r="J56" s="92"/>
      <c r="K56" s="24"/>
      <c r="L56" s="24"/>
      <c r="M56" s="24"/>
      <c r="N56" s="24"/>
      <c r="O56" s="24"/>
      <c r="P56" s="24"/>
      <c r="Q56" s="24"/>
      <c r="R56" s="24"/>
    </row>
    <row r="57" spans="1:29" ht="15.75" thickBot="1" x14ac:dyDescent="0.3">
      <c r="A57" s="90">
        <v>50</v>
      </c>
      <c r="B57" s="92"/>
      <c r="C57" s="92"/>
      <c r="D57" s="92"/>
      <c r="E57" s="93"/>
      <c r="F57" s="92"/>
      <c r="G57" s="92"/>
      <c r="H57" s="92"/>
      <c r="I57" s="92"/>
      <c r="J57" s="92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28" t="s">
        <v>26</v>
      </c>
      <c r="C61" s="129"/>
      <c r="D61" s="129"/>
      <c r="E61" s="129"/>
      <c r="F61" s="129"/>
      <c r="G61" s="129"/>
      <c r="H61" s="129"/>
      <c r="I61" s="129"/>
      <c r="J61" s="129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93.075299392079984</v>
      </c>
      <c r="D64" s="25">
        <f t="shared" ref="D64:D73" si="2">IF((B8&lt;&gt;0)*ISNUMBER(D8),100*(D8/B8),"")</f>
        <v>100.71804164946612</v>
      </c>
      <c r="E64" s="25">
        <f t="shared" ref="E64:E73" si="3">IF((B8&lt;&gt;0)*ISNUMBER(E8),100*(E8/B8),"")</f>
        <v>105.73258854981556</v>
      </c>
      <c r="F64" s="25">
        <f t="shared" ref="F64:F73" si="4">IF((B8&lt;&gt;0)*ISNUMBER(F8),100*(F8/B8),"")</f>
        <v>99.656107367151662</v>
      </c>
      <c r="G64" s="25">
        <f t="shared" ref="G64:G73" si="5">IF((B8&lt;&gt;0)*ISNUMBER(G8),100*(G8/B8),"")</f>
        <v>93.762477193212774</v>
      </c>
      <c r="H64" s="25">
        <f t="shared" ref="H64:H73" si="6">IF((B8&lt;&gt;0)*ISNUMBER(H8),100*(H8/B8),"")</f>
        <v>106.34783172794249</v>
      </c>
      <c r="I64" s="25">
        <f t="shared" ref="I64:I73" si="7">IF((B8&lt;&gt;0)*ISNUMBER(I8),100*(I8/B8),"")</f>
        <v>97.50711385111471</v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103.88005134188364</v>
      </c>
      <c r="D65" s="25">
        <f t="shared" si="2"/>
        <v>103.57470248601454</v>
      </c>
      <c r="E65" s="25">
        <f t="shared" si="3"/>
        <v>104.07740045246243</v>
      </c>
      <c r="F65" s="25">
        <f t="shared" si="4"/>
        <v>109.94588530578848</v>
      </c>
      <c r="G65" s="25">
        <f t="shared" si="5"/>
        <v>110.89325425526606</v>
      </c>
      <c r="H65" s="25">
        <f t="shared" si="6"/>
        <v>112.25731170104606</v>
      </c>
      <c r="I65" s="25">
        <f t="shared" si="7"/>
        <v>106.13961582074758</v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108.35338461133826</v>
      </c>
      <c r="D66" s="25">
        <f t="shared" si="2"/>
        <v>109.94017317303515</v>
      </c>
      <c r="E66" s="25">
        <f t="shared" si="3"/>
        <v>103.09536687351127</v>
      </c>
      <c r="F66" s="25">
        <f t="shared" si="4"/>
        <v>111.02976940076495</v>
      </c>
      <c r="G66" s="25">
        <f t="shared" si="5"/>
        <v>117.02856932231884</v>
      </c>
      <c r="H66" s="25">
        <f t="shared" si="6"/>
        <v>114.03454846671188</v>
      </c>
      <c r="I66" s="25">
        <f t="shared" si="7"/>
        <v>114.26664754338009</v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110.15324510071626</v>
      </c>
      <c r="D67" s="25">
        <f t="shared" si="2"/>
        <v>110.35182121402202</v>
      </c>
      <c r="E67" s="25">
        <f t="shared" si="3"/>
        <v>123.10571248589449</v>
      </c>
      <c r="F67" s="25">
        <f t="shared" si="4"/>
        <v>107.9487810362385</v>
      </c>
      <c r="G67" s="25">
        <f t="shared" si="5"/>
        <v>121.46211443435517</v>
      </c>
      <c r="H67" s="25">
        <f t="shared" si="6"/>
        <v>122.52723581471436</v>
      </c>
      <c r="I67" s="25">
        <f t="shared" si="7"/>
        <v>135.35901192952343</v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99.511945633853557</v>
      </c>
      <c r="D68" s="25">
        <f t="shared" si="2"/>
        <v>98.128726090210819</v>
      </c>
      <c r="E68" s="25">
        <f t="shared" si="3"/>
        <v>97.05284333569854</v>
      </c>
      <c r="F68" s="25">
        <f t="shared" si="4"/>
        <v>96.022749018431469</v>
      </c>
      <c r="G68" s="25">
        <f t="shared" si="5"/>
        <v>89.173953115535937</v>
      </c>
      <c r="H68" s="25">
        <f t="shared" si="6"/>
        <v>88.351627652443682</v>
      </c>
      <c r="I68" s="25">
        <f t="shared" si="7"/>
        <v>94.862445791844479</v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99.112828810210189</v>
      </c>
      <c r="D69" s="25">
        <f t="shared" si="2"/>
        <v>98.752216463253745</v>
      </c>
      <c r="E69" s="25">
        <f t="shared" si="3"/>
        <v>99.265634739664407</v>
      </c>
      <c r="F69" s="25">
        <f t="shared" si="4"/>
        <v>101.62245135595134</v>
      </c>
      <c r="G69" s="25">
        <f t="shared" si="5"/>
        <v>99.59667703944767</v>
      </c>
      <c r="H69" s="25">
        <f t="shared" si="6"/>
        <v>101.61995763048905</v>
      </c>
      <c r="I69" s="25">
        <f t="shared" si="7"/>
        <v>97.675850356644503</v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104.94944751237834</v>
      </c>
      <c r="D70" s="25">
        <f t="shared" si="2"/>
        <v>99.144994304953229</v>
      </c>
      <c r="E70" s="25">
        <f t="shared" si="3"/>
        <v>97.824272248637755</v>
      </c>
      <c r="F70" s="25">
        <f t="shared" si="4"/>
        <v>103.1473256461862</v>
      </c>
      <c r="G70" s="25">
        <f t="shared" si="5"/>
        <v>98.803207768498254</v>
      </c>
      <c r="H70" s="25">
        <f t="shared" si="6"/>
        <v>97.818520374215652</v>
      </c>
      <c r="I70" s="25">
        <f t="shared" si="7"/>
        <v>106.96853374418822</v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103.90304241041</v>
      </c>
      <c r="D71" s="25">
        <f t="shared" si="2"/>
        <v>99.536252400258263</v>
      </c>
      <c r="E71" s="25">
        <f t="shared" si="3"/>
        <v>101.56043885509871</v>
      </c>
      <c r="F71" s="25">
        <f t="shared" si="4"/>
        <v>110.42063720656697</v>
      </c>
      <c r="G71" s="25">
        <f t="shared" si="5"/>
        <v>107.39512602606216</v>
      </c>
      <c r="H71" s="25">
        <f t="shared" si="6"/>
        <v>112.24383837443412</v>
      </c>
      <c r="I71" s="25">
        <f t="shared" si="7"/>
        <v>108.12606951033439</v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96.304975384561516</v>
      </c>
      <c r="D72" s="25">
        <f t="shared" si="2"/>
        <v>99.386733844411552</v>
      </c>
      <c r="E72" s="25">
        <f t="shared" si="3"/>
        <v>100.19483525080317</v>
      </c>
      <c r="F72" s="25">
        <f t="shared" si="4"/>
        <v>99.78969270132994</v>
      </c>
      <c r="G72" s="25">
        <f t="shared" si="5"/>
        <v>104.5496098270927</v>
      </c>
      <c r="H72" s="25">
        <f t="shared" si="6"/>
        <v>105.26814713216253</v>
      </c>
      <c r="I72" s="25">
        <f t="shared" si="7"/>
        <v>101.06626716066722</v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97.231014203718374</v>
      </c>
      <c r="D73" s="25">
        <f t="shared" si="2"/>
        <v>98.173401000580114</v>
      </c>
      <c r="E73" s="25">
        <f t="shared" si="3"/>
        <v>94.760754226598181</v>
      </c>
      <c r="F73" s="25">
        <f t="shared" si="4"/>
        <v>103.19624330524944</v>
      </c>
      <c r="G73" s="25">
        <f t="shared" si="5"/>
        <v>98.219960185489171</v>
      </c>
      <c r="H73" s="25">
        <f t="shared" si="6"/>
        <v>92.892607627090953</v>
      </c>
      <c r="I73" s="25">
        <f t="shared" si="7"/>
        <v>102.34055116179985</v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95.236579919228902</v>
      </c>
      <c r="D74" s="25">
        <f t="shared" ref="D74:D103" si="11">IF((B18&lt;&gt;0)*ISNUMBER(D18),100*(D18/B18),"")</f>
        <v>104.07150459788798</v>
      </c>
      <c r="E74" s="25">
        <f t="shared" ref="E74:E103" si="12">IF((B18&lt;&gt;0)*ISNUMBER(E18),100*(E18/B18),"")</f>
        <v>97.236860082370114</v>
      </c>
      <c r="F74" s="25">
        <f t="shared" ref="F74:F103" si="13">IF((B18&lt;&gt;0)*ISNUMBER(F18),100*(F18/B18),"")</f>
        <v>102.13531279599293</v>
      </c>
      <c r="G74" s="25">
        <f t="shared" ref="G74:G103" si="14">IF((B18&lt;&gt;0)*ISNUMBER(G18),100*(G18/B18),"")</f>
        <v>101.75846955951127</v>
      </c>
      <c r="H74" s="25">
        <f t="shared" ref="H74:H103" si="15">IF((B18&lt;&gt;0)*ISNUMBER(H18),100*(H18/B18),"")</f>
        <v>107.43077822737024</v>
      </c>
      <c r="I74" s="25">
        <f t="shared" ref="I74:I103" si="16">IF((B18&lt;&gt;0)*ISNUMBER(I18),100*(I18/B18),"")</f>
        <v>102.9796669193227</v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104.08722387656553</v>
      </c>
      <c r="D75" s="25">
        <f t="shared" si="11"/>
        <v>97.643400429860776</v>
      </c>
      <c r="E75" s="25">
        <f t="shared" si="12"/>
        <v>104.08275137453683</v>
      </c>
      <c r="F75" s="25">
        <f t="shared" si="13"/>
        <v>98.253735628469585</v>
      </c>
      <c r="G75" s="25">
        <f t="shared" si="14"/>
        <v>104.9538898131409</v>
      </c>
      <c r="H75" s="25">
        <f t="shared" si="15"/>
        <v>104.50050201222471</v>
      </c>
      <c r="I75" s="25">
        <f t="shared" si="16"/>
        <v>99.606786118025497</v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92.77976077312843</v>
      </c>
      <c r="D76" s="25">
        <f t="shared" si="11"/>
        <v>98.659981206022223</v>
      </c>
      <c r="E76" s="25">
        <f t="shared" si="12"/>
        <v>92.768455044422041</v>
      </c>
      <c r="F76" s="25">
        <f t="shared" si="13"/>
        <v>98.894782337891556</v>
      </c>
      <c r="G76" s="25">
        <f t="shared" si="14"/>
        <v>97.860572503410481</v>
      </c>
      <c r="H76" s="25">
        <f t="shared" si="15"/>
        <v>105.44919520269525</v>
      </c>
      <c r="I76" s="25">
        <f t="shared" si="16"/>
        <v>93.423178254149846</v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97.618328871855027</v>
      </c>
      <c r="D77" s="25">
        <f t="shared" si="11"/>
        <v>104.347150517093</v>
      </c>
      <c r="E77" s="25">
        <f t="shared" si="12"/>
        <v>109.41438214829897</v>
      </c>
      <c r="F77" s="25">
        <f t="shared" si="13"/>
        <v>111.8943747449709</v>
      </c>
      <c r="G77" s="25">
        <f t="shared" si="14"/>
        <v>102.42816482741846</v>
      </c>
      <c r="H77" s="25">
        <f t="shared" si="15"/>
        <v>104.76435827483208</v>
      </c>
      <c r="I77" s="25">
        <f t="shared" si="16"/>
        <v>107.76767276647561</v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97.839202397135992</v>
      </c>
      <c r="D78" s="25">
        <f t="shared" si="11"/>
        <v>101.46220830578099</v>
      </c>
      <c r="E78" s="25">
        <f t="shared" si="12"/>
        <v>94.413526394603082</v>
      </c>
      <c r="F78" s="25">
        <f t="shared" si="13"/>
        <v>96.62827819798342</v>
      </c>
      <c r="G78" s="25">
        <f t="shared" si="14"/>
        <v>102.22812057744133</v>
      </c>
      <c r="H78" s="25">
        <f t="shared" si="15"/>
        <v>100.72469584184098</v>
      </c>
      <c r="I78" s="25">
        <f t="shared" si="16"/>
        <v>94.79283687128472</v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101.59417419572661</v>
      </c>
      <c r="D79" s="25">
        <f t="shared" si="11"/>
        <v>102.48149404742564</v>
      </c>
      <c r="E79" s="25">
        <f t="shared" si="12"/>
        <v>104.27030731744706</v>
      </c>
      <c r="F79" s="25">
        <f t="shared" si="13"/>
        <v>100.20008400820102</v>
      </c>
      <c r="G79" s="25">
        <f t="shared" si="14"/>
        <v>103.77724327784337</v>
      </c>
      <c r="H79" s="25">
        <f t="shared" si="15"/>
        <v>104.04664385937458</v>
      </c>
      <c r="I79" s="25">
        <f t="shared" si="16"/>
        <v>101.90326879801867</v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102.47537787120262</v>
      </c>
      <c r="D80" s="25">
        <f t="shared" si="11"/>
        <v>103.83573021873677</v>
      </c>
      <c r="E80" s="25">
        <f t="shared" si="12"/>
        <v>102.4429182176865</v>
      </c>
      <c r="F80" s="25">
        <f t="shared" si="13"/>
        <v>105.29911025683548</v>
      </c>
      <c r="G80" s="25">
        <f t="shared" si="14"/>
        <v>111.32451961428819</v>
      </c>
      <c r="H80" s="25">
        <f t="shared" si="15"/>
        <v>116.5147309189952</v>
      </c>
      <c r="I80" s="25">
        <f t="shared" si="16"/>
        <v>113.89042201518211</v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105.68270673701312</v>
      </c>
      <c r="D81" s="25">
        <f t="shared" si="11"/>
        <v>103.97483124509984</v>
      </c>
      <c r="E81" s="25">
        <f t="shared" si="12"/>
        <v>107.99476886581051</v>
      </c>
      <c r="F81" s="25">
        <f t="shared" si="13"/>
        <v>110.86339006037976</v>
      </c>
      <c r="G81" s="25">
        <f t="shared" si="14"/>
        <v>113.50290558652176</v>
      </c>
      <c r="H81" s="25">
        <f t="shared" si="15"/>
        <v>111.27783844075947</v>
      </c>
      <c r="I81" s="25">
        <f t="shared" si="16"/>
        <v>105.87432323210865</v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91.395902442985346</v>
      </c>
      <c r="D82" s="25">
        <f t="shared" si="11"/>
        <v>96.459844592323392</v>
      </c>
      <c r="E82" s="25">
        <f t="shared" si="12"/>
        <v>94.374625455198142</v>
      </c>
      <c r="F82" s="25">
        <f t="shared" si="13"/>
        <v>93.81652690083051</v>
      </c>
      <c r="G82" s="25">
        <f t="shared" si="14"/>
        <v>98.18649374991233</v>
      </c>
      <c r="H82" s="25">
        <f t="shared" si="15"/>
        <v>100.60848213995143</v>
      </c>
      <c r="I82" s="25">
        <f t="shared" si="16"/>
        <v>98.106167687139134</v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102.01878930480174</v>
      </c>
      <c r="D83" s="25">
        <f t="shared" si="11"/>
        <v>100.79462782477053</v>
      </c>
      <c r="E83" s="25">
        <f t="shared" si="12"/>
        <v>106.42185850513835</v>
      </c>
      <c r="F83" s="25">
        <f t="shared" si="13"/>
        <v>102.02654639216956</v>
      </c>
      <c r="G83" s="25">
        <f t="shared" si="14"/>
        <v>95.733063825523516</v>
      </c>
      <c r="H83" s="25">
        <f t="shared" si="15"/>
        <v>99.65869698682755</v>
      </c>
      <c r="I83" s="25">
        <f t="shared" si="16"/>
        <v>101.98603025752431</v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47"/>
      <c r="L98" s="48"/>
      <c r="M98" s="48"/>
      <c r="N98" s="48"/>
      <c r="O98" s="48"/>
      <c r="P98" s="48"/>
      <c r="Q98" s="48"/>
      <c r="R98" s="4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49"/>
      <c r="L99" s="48"/>
      <c r="M99" s="48"/>
      <c r="N99" s="48"/>
      <c r="O99" s="48"/>
      <c r="P99" s="48"/>
      <c r="Q99" s="48"/>
      <c r="R99" s="4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49"/>
      <c r="L100" s="48"/>
      <c r="M100" s="48"/>
      <c r="N100" s="48"/>
      <c r="O100" s="48"/>
      <c r="P100" s="48"/>
      <c r="Q100" s="48"/>
      <c r="R100" s="4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49"/>
      <c r="L101" s="48"/>
      <c r="M101" s="48"/>
      <c r="N101" s="48"/>
      <c r="O101" s="48"/>
      <c r="P101" s="48"/>
      <c r="Q101" s="48"/>
      <c r="R101" s="4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19" t="s">
        <v>29</v>
      </c>
      <c r="L102" s="120"/>
      <c r="M102" s="120"/>
      <c r="N102" s="120"/>
      <c r="O102" s="120"/>
      <c r="P102" s="120"/>
      <c r="Q102" s="120"/>
      <c r="R102" s="120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1"/>
      <c r="L103" s="120"/>
      <c r="M103" s="120"/>
      <c r="N103" s="120"/>
      <c r="O103" s="120"/>
      <c r="P103" s="120"/>
      <c r="Q103" s="120"/>
      <c r="R103" s="120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1"/>
      <c r="L104" s="120"/>
      <c r="M104" s="120"/>
      <c r="N104" s="120"/>
      <c r="O104" s="120"/>
      <c r="P104" s="120"/>
      <c r="Q104" s="120"/>
      <c r="R104" s="120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1"/>
      <c r="L105" s="120"/>
      <c r="M105" s="120"/>
      <c r="N105" s="120"/>
      <c r="O105" s="120"/>
      <c r="P105" s="120"/>
      <c r="Q105" s="120"/>
      <c r="R105" s="120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1"/>
      <c r="L106" s="120"/>
      <c r="M106" s="120"/>
      <c r="N106" s="120"/>
      <c r="O106" s="120"/>
      <c r="P106" s="120"/>
      <c r="Q106" s="120"/>
      <c r="R106" s="120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49"/>
      <c r="L107" s="48"/>
      <c r="M107" s="48"/>
      <c r="N107" s="48"/>
      <c r="O107" s="48"/>
      <c r="P107" s="48"/>
      <c r="Q107" s="48"/>
      <c r="R107" s="4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49"/>
      <c r="L108" s="48"/>
      <c r="M108" s="48"/>
      <c r="N108" s="48"/>
      <c r="O108" s="48"/>
      <c r="P108" s="48"/>
      <c r="Q108" s="48"/>
      <c r="R108" s="4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49"/>
      <c r="L109" s="48"/>
      <c r="M109" s="48"/>
      <c r="N109" s="48"/>
      <c r="O109" s="48"/>
      <c r="P109" s="48"/>
      <c r="Q109" s="48"/>
      <c r="R109" s="4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49"/>
      <c r="L110" s="48"/>
      <c r="M110" s="48"/>
      <c r="N110" s="48"/>
      <c r="O110" s="48"/>
      <c r="P110" s="48"/>
      <c r="Q110" s="48"/>
      <c r="R110" s="4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100.36016403953967</v>
      </c>
      <c r="D114" s="26">
        <f t="shared" si="27"/>
        <v>101.57189178056032</v>
      </c>
      <c r="E114" s="26">
        <f t="shared" si="27"/>
        <v>102.00451502118482</v>
      </c>
      <c r="F114" s="26">
        <f t="shared" si="27"/>
        <v>103.13958918336917</v>
      </c>
      <c r="G114" s="26">
        <f t="shared" si="27"/>
        <v>103.63191962511453</v>
      </c>
      <c r="H114" s="26">
        <f t="shared" si="27"/>
        <v>105.41687742030611</v>
      </c>
      <c r="I114" s="26">
        <f>IF(I115&gt;0,AVERAGE(I64:I113),"")</f>
        <v>104.23212298947377</v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20</v>
      </c>
      <c r="C115" s="26">
        <f t="shared" ref="C115:J115" si="28">COUNT(C64:C113)</f>
        <v>20</v>
      </c>
      <c r="D115" s="26">
        <f t="shared" si="28"/>
        <v>20</v>
      </c>
      <c r="E115" s="26">
        <f t="shared" si="28"/>
        <v>20</v>
      </c>
      <c r="F115" s="26">
        <f t="shared" si="28"/>
        <v>20</v>
      </c>
      <c r="G115" s="26">
        <f t="shared" si="28"/>
        <v>20</v>
      </c>
      <c r="H115" s="26">
        <f t="shared" si="28"/>
        <v>20</v>
      </c>
      <c r="I115" s="26">
        <f t="shared" si="28"/>
        <v>20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5.2128017540000409</v>
      </c>
      <c r="D116" s="26">
        <f t="shared" si="29"/>
        <v>3.7999856341037148</v>
      </c>
      <c r="E116" s="26">
        <f t="shared" si="29"/>
        <v>6.9354390261055574</v>
      </c>
      <c r="F116" s="26">
        <f t="shared" si="29"/>
        <v>5.5445330053184172</v>
      </c>
      <c r="G116" s="26">
        <f t="shared" si="29"/>
        <v>8.0495448462399182</v>
      </c>
      <c r="H116" s="26">
        <f t="shared" si="29"/>
        <v>8.0280923306208543</v>
      </c>
      <c r="I116" s="26">
        <f>IF(I115&gt;0,STDEV(I64:I113),"")</f>
        <v>9.377569766477345</v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1.1656179075174227</v>
      </c>
      <c r="D117" s="26">
        <f t="shared" si="30"/>
        <v>0.84970261913785494</v>
      </c>
      <c r="E117" s="26">
        <f t="shared" si="30"/>
        <v>1.5508113116176965</v>
      </c>
      <c r="F117" s="26">
        <f t="shared" si="30"/>
        <v>1.2397952703383184</v>
      </c>
      <c r="G117" s="26">
        <f t="shared" si="30"/>
        <v>1.7999329464125549</v>
      </c>
      <c r="H117" s="26">
        <f t="shared" si="30"/>
        <v>1.7951360180912945</v>
      </c>
      <c r="I117" s="26">
        <f>IF(I115&gt;0,I116/SQRT(I115),"")</f>
        <v>2.0968883461590169</v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1.7291328115213698</v>
      </c>
      <c r="C118" s="26">
        <f t="shared" si="31"/>
        <v>1.7291328115213698</v>
      </c>
      <c r="D118" s="26">
        <f t="shared" si="31"/>
        <v>1.7291328115213698</v>
      </c>
      <c r="E118" s="26">
        <f t="shared" si="31"/>
        <v>1.7291328115213698</v>
      </c>
      <c r="F118" s="26">
        <f t="shared" si="31"/>
        <v>1.7291328115213698</v>
      </c>
      <c r="G118" s="26">
        <f t="shared" si="31"/>
        <v>1.7291328115213698</v>
      </c>
      <c r="H118" s="26">
        <f t="shared" si="31"/>
        <v>1.7291328115213698</v>
      </c>
      <c r="I118" s="26">
        <f t="shared" si="31"/>
        <v>1.7291328115213698</v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2.015508169585257</v>
      </c>
      <c r="D119" s="26">
        <f t="shared" si="32"/>
        <v>1.4692486787869108</v>
      </c>
      <c r="E119" s="26">
        <f t="shared" si="32"/>
        <v>2.6815587233966505</v>
      </c>
      <c r="F119" s="26">
        <f t="shared" si="32"/>
        <v>2.1437706815109934</v>
      </c>
      <c r="G119" s="26">
        <f t="shared" si="32"/>
        <v>3.112323116180284</v>
      </c>
      <c r="H119" s="26">
        <f t="shared" si="32"/>
        <v>3.1040285900254765</v>
      </c>
      <c r="I119" s="26">
        <f>IF(I115&gt;2,I118*I117,"")</f>
        <v>3.6257984414403359</v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91.395902442985346</v>
      </c>
      <c r="D120" s="26">
        <f t="shared" si="33"/>
        <v>96.459844592323392</v>
      </c>
      <c r="E120" s="26">
        <f t="shared" si="33"/>
        <v>92.768455044422041</v>
      </c>
      <c r="F120" s="26">
        <f t="shared" si="33"/>
        <v>93.81652690083051</v>
      </c>
      <c r="G120" s="26">
        <f t="shared" si="33"/>
        <v>89.173953115535937</v>
      </c>
      <c r="H120" s="26">
        <f t="shared" si="33"/>
        <v>88.351627652443682</v>
      </c>
      <c r="I120" s="26">
        <f t="shared" si="33"/>
        <v>93.423178254149846</v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110.15324510071626</v>
      </c>
      <c r="D121" s="26">
        <f t="shared" si="34"/>
        <v>110.35182121402202</v>
      </c>
      <c r="E121" s="26">
        <f t="shared" si="34"/>
        <v>123.10571248589449</v>
      </c>
      <c r="F121" s="26">
        <f t="shared" si="34"/>
        <v>111.8943747449709</v>
      </c>
      <c r="G121" s="26">
        <f t="shared" si="34"/>
        <v>121.46211443435517</v>
      </c>
      <c r="H121" s="26">
        <f t="shared" si="34"/>
        <v>122.52723581471436</v>
      </c>
      <c r="I121" s="26">
        <f t="shared" si="34"/>
        <v>135.35901192952343</v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90</v>
      </c>
      <c r="C122" s="38">
        <f>100-B3</f>
        <v>90</v>
      </c>
      <c r="D122" s="38">
        <f>100-B3</f>
        <v>90</v>
      </c>
      <c r="E122" s="38">
        <f>100-B3</f>
        <v>90</v>
      </c>
      <c r="F122" s="38">
        <f>100-B3</f>
        <v>90</v>
      </c>
      <c r="G122" s="38">
        <f>100-B3</f>
        <v>90</v>
      </c>
      <c r="H122" s="38">
        <f>100-B3</f>
        <v>90</v>
      </c>
      <c r="I122" s="38">
        <f>100-B3</f>
        <v>90</v>
      </c>
      <c r="J122" s="38">
        <f>100-B3</f>
        <v>90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110</v>
      </c>
      <c r="C123" s="24">
        <f>100+B3</f>
        <v>110</v>
      </c>
      <c r="D123" s="24">
        <f>100+B3</f>
        <v>110</v>
      </c>
      <c r="E123" s="24">
        <f>100+B3</f>
        <v>110</v>
      </c>
      <c r="F123" s="24">
        <f>100+B3</f>
        <v>110</v>
      </c>
      <c r="G123" s="24">
        <f>100+B3</f>
        <v>110</v>
      </c>
      <c r="H123" s="24">
        <f>100+B3</f>
        <v>110</v>
      </c>
      <c r="I123" s="24">
        <f>100+B3</f>
        <v>110</v>
      </c>
      <c r="J123" s="24">
        <f>100+B3</f>
        <v>110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78</v>
      </c>
      <c r="C124" s="24">
        <f>100-E3</f>
        <v>78</v>
      </c>
      <c r="D124" s="24">
        <f>100-E3</f>
        <v>78</v>
      </c>
      <c r="E124" s="24">
        <f>100-E3</f>
        <v>78</v>
      </c>
      <c r="F124" s="24">
        <f>100-E3</f>
        <v>78</v>
      </c>
      <c r="G124" s="24">
        <f>100-E3</f>
        <v>78</v>
      </c>
      <c r="H124" s="24">
        <f>100-E3</f>
        <v>78</v>
      </c>
      <c r="I124" s="24">
        <f>100-E3</f>
        <v>78</v>
      </c>
      <c r="J124" s="39">
        <f>100-E3</f>
        <v>78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122</v>
      </c>
      <c r="C125" s="41">
        <f>100+E3</f>
        <v>122</v>
      </c>
      <c r="D125" s="41">
        <f>100+E3</f>
        <v>122</v>
      </c>
      <c r="E125" s="41">
        <f>100+E3</f>
        <v>122</v>
      </c>
      <c r="F125" s="41">
        <f>100+E3</f>
        <v>122</v>
      </c>
      <c r="G125" s="41">
        <f>100+E3</f>
        <v>122</v>
      </c>
      <c r="H125" s="41">
        <f>100+E3</f>
        <v>122</v>
      </c>
      <c r="I125" s="41">
        <f>100+E3</f>
        <v>122</v>
      </c>
      <c r="J125" s="37">
        <f>100+E3</f>
        <v>122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opLeftCell="A37" workbookViewId="0">
      <selection activeCell="O13" sqref="O13"/>
    </sheetView>
  </sheetViews>
  <sheetFormatPr baseColWidth="10" defaultRowHeight="12.75" x14ac:dyDescent="0.2"/>
  <cols>
    <col min="1" max="16384" width="11.42578125" style="51"/>
  </cols>
  <sheetData>
    <row r="2" spans="2:13" ht="13.5" thickBot="1" x14ac:dyDescent="0.25"/>
    <row r="3" spans="2:13" ht="34.5" x14ac:dyDescent="0.45">
      <c r="B3" s="83" t="s">
        <v>87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2:13" x14ac:dyDescent="0.2">
      <c r="B4" s="130" t="s">
        <v>103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</row>
    <row r="5" spans="2:13" x14ac:dyDescent="0.2">
      <c r="B5" s="133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2"/>
    </row>
    <row r="6" spans="2:13" x14ac:dyDescent="0.2">
      <c r="B6" s="133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</row>
    <row r="7" spans="2:13" x14ac:dyDescent="0.2">
      <c r="B7" s="133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2:13" x14ac:dyDescent="0.2">
      <c r="B8" s="133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2:13" x14ac:dyDescent="0.2">
      <c r="B9" s="133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2"/>
    </row>
    <row r="10" spans="2:13" x14ac:dyDescent="0.2">
      <c r="B10" s="133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2"/>
    </row>
    <row r="11" spans="2:13" x14ac:dyDescent="0.2">
      <c r="B11" s="133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2"/>
    </row>
    <row r="12" spans="2:13" x14ac:dyDescent="0.2">
      <c r="B12" s="133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2"/>
    </row>
    <row r="13" spans="2:13" ht="13.5" thickBot="1" x14ac:dyDescent="0.25">
      <c r="B13" s="134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6"/>
    </row>
    <row r="14" spans="2:13" ht="45" thickBot="1" x14ac:dyDescent="0.6">
      <c r="B14" s="86"/>
    </row>
    <row r="15" spans="2:13" ht="44.25" x14ac:dyDescent="0.55000000000000004">
      <c r="B15" s="87" t="s">
        <v>86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</row>
    <row r="16" spans="2:13" x14ac:dyDescent="0.2">
      <c r="B16" s="137" t="s">
        <v>98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9"/>
    </row>
    <row r="17" spans="2:13" x14ac:dyDescent="0.2">
      <c r="B17" s="140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9"/>
    </row>
    <row r="18" spans="2:13" x14ac:dyDescent="0.2">
      <c r="B18" s="140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9"/>
    </row>
    <row r="19" spans="2:13" x14ac:dyDescent="0.2">
      <c r="B19" s="140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9"/>
    </row>
    <row r="20" spans="2:13" x14ac:dyDescent="0.2">
      <c r="B20" s="140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9"/>
    </row>
    <row r="21" spans="2:13" x14ac:dyDescent="0.2">
      <c r="B21" s="140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9"/>
    </row>
    <row r="22" spans="2:13" x14ac:dyDescent="0.2">
      <c r="B22" s="140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9"/>
    </row>
    <row r="23" spans="2:13" ht="13.5" thickBot="1" x14ac:dyDescent="0.25">
      <c r="B23" s="95" t="s">
        <v>101</v>
      </c>
      <c r="C23" s="96"/>
      <c r="D23" s="97"/>
      <c r="E23" s="98" t="s">
        <v>89</v>
      </c>
      <c r="F23" s="96"/>
      <c r="G23" s="98" t="s">
        <v>88</v>
      </c>
      <c r="H23" s="96"/>
      <c r="I23" s="96"/>
      <c r="J23" s="98" t="s">
        <v>100</v>
      </c>
      <c r="K23" s="96"/>
      <c r="L23" s="96"/>
      <c r="M23" s="99"/>
    </row>
  </sheetData>
  <mergeCells count="2">
    <mergeCell ref="B4:M13"/>
    <mergeCell ref="B16:M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2016-12-09T09:43:31Z</dcterms:modified>
</cp:coreProperties>
</file>